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ichData/richValueRel.xml" ContentType="application/vnd.ms-excel.richvaluerel+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https://fcagovts.sharepoint.com/sites/FCAGBoard-BudgetandFinance/Shared Documents/Budget and Finance/Budget &amp; Reporting/budgets/FY27/"/>
    </mc:Choice>
  </mc:AlternateContent>
  <xr:revisionPtr revIDLastSave="1297" documentId="8_{DFC32466-6649-477B-8073-74D3D66B984C}" xr6:coauthVersionLast="47" xr6:coauthVersionMax="47" xr10:uidLastSave="{0A1FDB72-49D1-4222-AB26-FE190E5481E1}"/>
  <bookViews>
    <workbookView xWindow="-240" yWindow="-16320" windowWidth="29040" windowHeight="15720" xr2:uid="{B0E70BE7-4B1B-422E-9E37-3ACC51B3A588}"/>
  </bookViews>
  <sheets>
    <sheet name="Sheet1" sheetId="1" r:id="rId1"/>
  </sheet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1" i="1" l="1"/>
  <c r="Q20" i="1"/>
  <c r="Q16" i="1"/>
  <c r="Q19" i="1" s="1"/>
  <c r="M63" i="1"/>
  <c r="U54" i="1" s="1"/>
  <c r="M59" i="1"/>
  <c r="W54" i="1" s="1"/>
  <c r="L63" i="1"/>
  <c r="U53" i="1" s="1"/>
  <c r="L59" i="1"/>
  <c r="K63" i="1"/>
  <c r="U52" i="1" s="1"/>
  <c r="K59" i="1"/>
  <c r="W52" i="1" s="1"/>
  <c r="J63" i="1"/>
  <c r="J59" i="1"/>
  <c r="I63" i="1"/>
  <c r="U50" i="1" s="1"/>
  <c r="I59" i="1"/>
  <c r="W50" i="1" s="1"/>
  <c r="H63" i="1"/>
  <c r="H59" i="1"/>
  <c r="G63" i="1"/>
  <c r="G59" i="1"/>
  <c r="W48" i="1" s="1"/>
  <c r="F63" i="1"/>
  <c r="F59" i="1"/>
  <c r="W47" i="1" s="1"/>
  <c r="E63" i="1"/>
  <c r="E59" i="1"/>
  <c r="W46" i="1" s="1"/>
  <c r="D63" i="1"/>
  <c r="D59" i="1"/>
  <c r="W45" i="1" s="1"/>
  <c r="C63" i="1"/>
  <c r="C59" i="1"/>
  <c r="W44" i="1" s="1"/>
  <c r="B63" i="1"/>
  <c r="B59" i="1"/>
  <c r="F55" i="1"/>
  <c r="F51" i="1"/>
  <c r="E55" i="1"/>
  <c r="E51" i="1"/>
  <c r="D55" i="1"/>
  <c r="R45" i="1" s="1"/>
  <c r="U45" i="1" s="1"/>
  <c r="D51" i="1"/>
  <c r="C55" i="1"/>
  <c r="C51" i="1"/>
  <c r="B43" i="1"/>
  <c r="W29" i="1" s="1"/>
  <c r="B51" i="1"/>
  <c r="W43" i="1"/>
  <c r="U51" i="1"/>
  <c r="W53" i="1"/>
  <c r="W51" i="1"/>
  <c r="U49" i="1"/>
  <c r="W49" i="1"/>
  <c r="U48" i="1"/>
  <c r="M55" i="1"/>
  <c r="R54" i="1" s="1"/>
  <c r="L55" i="1"/>
  <c r="R53" i="1" s="1"/>
  <c r="K55" i="1"/>
  <c r="R52" i="1" s="1"/>
  <c r="J55" i="1"/>
  <c r="R51" i="1" s="1"/>
  <c r="I55" i="1"/>
  <c r="R50" i="1" s="1"/>
  <c r="T47" i="1"/>
  <c r="T54" i="1"/>
  <c r="T53" i="1"/>
  <c r="T52" i="1"/>
  <c r="T51" i="1"/>
  <c r="T50" i="1"/>
  <c r="T49" i="1"/>
  <c r="T48" i="1"/>
  <c r="R46" i="1"/>
  <c r="U46" i="1" s="1"/>
  <c r="R47" i="1"/>
  <c r="U47" i="1" s="1"/>
  <c r="G55" i="1"/>
  <c r="R48" i="1" s="1"/>
  <c r="H55" i="1"/>
  <c r="R49" i="1" s="1"/>
  <c r="R44" i="1"/>
  <c r="U44" i="1" s="1"/>
  <c r="B55" i="1"/>
  <c r="R43" i="1" s="1"/>
  <c r="U43" i="1" s="1"/>
  <c r="B47" i="1"/>
  <c r="R29" i="1" s="1"/>
  <c r="U29" i="1" s="1"/>
  <c r="V29" i="1" l="1"/>
  <c r="T29" i="1"/>
  <c r="S29" i="1"/>
  <c r="N63" i="1"/>
  <c r="N55" i="1"/>
  <c r="G43" i="1"/>
  <c r="E43" i="1"/>
  <c r="D43" i="1"/>
  <c r="E47" i="1"/>
  <c r="R32" i="1" s="1"/>
  <c r="U32" i="1" s="1"/>
  <c r="D47" i="1"/>
  <c r="R31" i="1" s="1"/>
  <c r="U31" i="1" s="1"/>
  <c r="L35" i="1"/>
  <c r="K39" i="1"/>
  <c r="J39" i="1"/>
  <c r="D35" i="1"/>
  <c r="M44" i="1"/>
  <c r="M43" i="1" s="1"/>
  <c r="M42" i="1"/>
  <c r="M47" i="1" s="1"/>
  <c r="R40" i="1" s="1"/>
  <c r="U40" i="1" s="1"/>
  <c r="L44" i="1"/>
  <c r="L43" i="1" s="1"/>
  <c r="L42" i="1"/>
  <c r="L47" i="1" s="1"/>
  <c r="R39" i="1" s="1"/>
  <c r="U39" i="1" s="1"/>
  <c r="K44" i="1"/>
  <c r="K43" i="1" s="1"/>
  <c r="K42" i="1"/>
  <c r="K47" i="1" s="1"/>
  <c r="R38" i="1" s="1"/>
  <c r="U38" i="1" s="1"/>
  <c r="J44" i="1"/>
  <c r="J43" i="1" s="1"/>
  <c r="J42" i="1"/>
  <c r="J47" i="1" s="1"/>
  <c r="R37" i="1" s="1"/>
  <c r="U37" i="1" s="1"/>
  <c r="I44" i="1"/>
  <c r="I43" i="1" s="1"/>
  <c r="I42" i="1"/>
  <c r="I47" i="1" s="1"/>
  <c r="R36" i="1" s="1"/>
  <c r="U36" i="1" s="1"/>
  <c r="H44" i="1"/>
  <c r="H43" i="1" s="1"/>
  <c r="H42" i="1"/>
  <c r="H47" i="1" s="1"/>
  <c r="R35" i="1" s="1"/>
  <c r="U35" i="1" s="1"/>
  <c r="G47" i="1"/>
  <c r="R34" i="1" s="1"/>
  <c r="U34" i="1" s="1"/>
  <c r="F43" i="1"/>
  <c r="F42" i="1"/>
  <c r="F47" i="1" s="1"/>
  <c r="R33" i="1" s="1"/>
  <c r="U33" i="1" s="1"/>
  <c r="C43" i="1"/>
  <c r="C47" i="1"/>
  <c r="R30" i="1" s="1"/>
  <c r="U30" i="1" s="1"/>
  <c r="T31" i="1" l="1"/>
  <c r="W31" i="1"/>
  <c r="T30" i="1"/>
  <c r="W30" i="1"/>
  <c r="T38" i="1"/>
  <c r="W38" i="1"/>
  <c r="T40" i="1"/>
  <c r="W40" i="1"/>
  <c r="T33" i="1"/>
  <c r="W33" i="1"/>
  <c r="T36" i="1"/>
  <c r="W36" i="1"/>
  <c r="T39" i="1"/>
  <c r="W39" i="1"/>
  <c r="T37" i="1"/>
  <c r="W37" i="1"/>
  <c r="T32" i="1"/>
  <c r="W32" i="1"/>
  <c r="T34" i="1"/>
  <c r="W34" i="1"/>
  <c r="T35" i="1"/>
  <c r="W35" i="1"/>
  <c r="R42" i="1"/>
  <c r="S43" i="1" s="1"/>
  <c r="S44" i="1" s="1"/>
  <c r="S45" i="1" s="1"/>
  <c r="S46" i="1" s="1"/>
  <c r="S47" i="1" s="1"/>
  <c r="S48" i="1" s="1"/>
  <c r="S49" i="1" s="1"/>
  <c r="S50" i="1" s="1"/>
  <c r="S51" i="1" s="1"/>
  <c r="S52" i="1" s="1"/>
  <c r="S53" i="1" s="1"/>
  <c r="S54" i="1" s="1"/>
  <c r="V30" i="1"/>
  <c r="V31" i="1" s="1"/>
  <c r="V32" i="1" s="1"/>
  <c r="V33" i="1" s="1"/>
  <c r="V34" i="1" s="1"/>
  <c r="V35" i="1" s="1"/>
  <c r="V36" i="1" s="1"/>
  <c r="V37" i="1" s="1"/>
  <c r="V38" i="1" s="1"/>
  <c r="V39" i="1" s="1"/>
  <c r="V40" i="1" s="1"/>
  <c r="S30" i="1"/>
  <c r="S31" i="1" s="1"/>
  <c r="S32" i="1" s="1"/>
  <c r="S33" i="1" s="1"/>
  <c r="S34" i="1" s="1"/>
  <c r="S35" i="1" s="1"/>
  <c r="S36" i="1" s="1"/>
  <c r="S37" i="1" s="1"/>
  <c r="S38" i="1" s="1"/>
  <c r="S39" i="1" s="1"/>
  <c r="S40" i="1" s="1"/>
  <c r="N47" i="1"/>
  <c r="B35" i="1"/>
  <c r="V43" i="1" l="1"/>
  <c r="V44" i="1" s="1"/>
  <c r="V45" i="1" s="1"/>
  <c r="V46" i="1" s="1"/>
  <c r="V47" i="1" s="1"/>
  <c r="V48" i="1" s="1"/>
  <c r="V49" i="1" s="1"/>
  <c r="V50" i="1" s="1"/>
  <c r="V51" i="1" s="1"/>
  <c r="V52" i="1" s="1"/>
  <c r="V53" i="1" s="1"/>
  <c r="V54" i="1" s="1"/>
  <c r="C13" i="1"/>
  <c r="M13" i="1"/>
  <c r="L13" i="1"/>
  <c r="K13" i="1"/>
  <c r="J13" i="1"/>
  <c r="I13" i="1"/>
  <c r="H13" i="1"/>
  <c r="G13" i="1"/>
  <c r="F13" i="1"/>
  <c r="E13" i="1"/>
  <c r="D13" i="1"/>
  <c r="B13" i="1"/>
  <c r="T46" i="1"/>
  <c r="T45" i="1"/>
  <c r="T44" i="1"/>
  <c r="N13" i="1" l="1"/>
  <c r="K22" i="1"/>
  <c r="I22" i="1"/>
  <c r="H22" i="1"/>
  <c r="F22" i="1"/>
  <c r="M22" i="1"/>
  <c r="L22" i="1"/>
  <c r="J22" i="1"/>
  <c r="G22" i="1"/>
  <c r="E22" i="1"/>
  <c r="D22" i="1"/>
  <c r="C22" i="1"/>
  <c r="B22" i="1"/>
  <c r="B39" i="1"/>
  <c r="C39" i="1"/>
  <c r="D39" i="1"/>
  <c r="E39" i="1"/>
  <c r="F39" i="1"/>
  <c r="G39" i="1"/>
  <c r="H39" i="1"/>
  <c r="I39" i="1"/>
  <c r="L34" i="1"/>
  <c r="L39" i="1" s="1"/>
  <c r="M39" i="1"/>
  <c r="C35" i="1"/>
  <c r="E35" i="1"/>
  <c r="F35" i="1"/>
  <c r="G35" i="1"/>
  <c r="H35" i="1"/>
  <c r="I35" i="1"/>
  <c r="J35" i="1"/>
  <c r="K35" i="1"/>
  <c r="M35" i="1"/>
  <c r="M31" i="1"/>
  <c r="L31" i="1"/>
  <c r="K31" i="1"/>
  <c r="J31" i="1"/>
  <c r="H31" i="1"/>
  <c r="I31" i="1"/>
  <c r="G31" i="1"/>
  <c r="F31" i="1"/>
  <c r="E31" i="1"/>
  <c r="D31" i="1"/>
  <c r="C31" i="1"/>
  <c r="B31" i="1"/>
  <c r="N39" i="1" l="1"/>
  <c r="N22" i="1"/>
  <c r="N31" i="1"/>
  <c r="T43" i="1"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<sst xmlns="http://schemas.openxmlformats.org/spreadsheetml/2006/main" count="209" uniqueCount="58">
  <si>
    <t>FY 22</t>
  </si>
  <si>
    <t xml:space="preserve">October </t>
  </si>
  <si>
    <t>November</t>
  </si>
  <si>
    <t>December</t>
  </si>
  <si>
    <t>January</t>
  </si>
  <si>
    <t>February</t>
  </si>
  <si>
    <t>March</t>
  </si>
  <si>
    <t>April</t>
  </si>
  <si>
    <t>May</t>
  </si>
  <si>
    <t>June</t>
  </si>
  <si>
    <t xml:space="preserve">July </t>
  </si>
  <si>
    <t>August</t>
  </si>
  <si>
    <t>September</t>
  </si>
  <si>
    <t>Current Pool</t>
  </si>
  <si>
    <t>Program Revenue</t>
  </si>
  <si>
    <t>Program Expenses</t>
  </si>
  <si>
    <t>Farebox</t>
  </si>
  <si>
    <t>Local Match Required</t>
  </si>
  <si>
    <t>Remaining</t>
  </si>
  <si>
    <t>FY 23</t>
  </si>
  <si>
    <t>FY26 Operating Shortfall</t>
  </si>
  <si>
    <t>FY27 Operating Shortfall</t>
  </si>
  <si>
    <t>FY 24</t>
  </si>
  <si>
    <t>FY 25</t>
  </si>
  <si>
    <t>FY 26</t>
  </si>
  <si>
    <t>FTA 5311 (Operating)</t>
  </si>
  <si>
    <t>Remaining Post Capital Procurement</t>
  </si>
  <si>
    <t>FY26 5339 Remaining Captial Local Match</t>
  </si>
  <si>
    <t>Projected Shortfall</t>
  </si>
  <si>
    <t>WRTA Shortfall Forecast (FY22-FY27)</t>
  </si>
  <si>
    <t>FY26 Riverton Subsidization</t>
  </si>
  <si>
    <t>This document provides a detailed financial forecast for the Wind River Transportation Authority (WRTA) from FY22 to FY27, highlighting program revenues, expenses, farebox contributions, and required local match funds. It identifies projected shortfalls and funding gaps for future months if no further changes to operations occur, meaning no further adjustments beyond those WRTA has already implemented to date. In red, highlights the date the 1/2% sales tax failed on the ballot. In blue, highlights the date a potential new ballot measure could be passed. In green, would be the first anticipated month funds from a ballot measure could be recieved. The potential gap, is outlined in red.</t>
  </si>
  <si>
    <t>FY26 Projected Pool Total</t>
  </si>
  <si>
    <t>FY26 Governors Funds</t>
  </si>
  <si>
    <t xml:space="preserve">FY27 5304 State Planning </t>
  </si>
  <si>
    <t>FY27 5339 Captial Projects</t>
  </si>
  <si>
    <t>FY24 5339 Bus Procurement Local Match</t>
  </si>
  <si>
    <t>FY25 5339 FT25577</t>
  </si>
  <si>
    <t>FY25 5339 FT25578</t>
  </si>
  <si>
    <t>FY25 5339 FT25557</t>
  </si>
  <si>
    <t>FY26 5339 FT26564</t>
  </si>
  <si>
    <t>October</t>
  </si>
  <si>
    <t>July</t>
  </si>
  <si>
    <t>FY</t>
  </si>
  <si>
    <t>Monthly Expenses</t>
  </si>
  <si>
    <t>Montly Cash Draw</t>
  </si>
  <si>
    <t>Ending Cash Balance</t>
  </si>
  <si>
    <t>FY 27 - No Subsization</t>
  </si>
  <si>
    <t>FY 27 - Subsidization Inflow</t>
  </si>
  <si>
    <t>Ending Cash Balance - Subsidization</t>
  </si>
  <si>
    <t>Monthly Expenses - Subsidization</t>
  </si>
  <si>
    <t>Montly Cash Draw - Subsidization</t>
  </si>
  <si>
    <t xml:space="preserve">FFY26 </t>
  </si>
  <si>
    <t>FFY26</t>
  </si>
  <si>
    <t>FFY27</t>
  </si>
  <si>
    <t>No Subsidization</t>
  </si>
  <si>
    <t>W/ Subsidization</t>
  </si>
  <si>
    <t>WRTA Bridge Forecast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</si>
</sst>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44" formatCode="_(&quot;$&quot;* #,##0.00_);_(&quot;$&quot;* \(#,##0.00\);_(&quot;$&quot;* &quot;-&quot;??_);_(@_)"/>
  </numFmts>
  <fonts count="8" x14ac:knownFonts="1">
    <font>
      <sz val="11"/>
      <color theme="1"/>
      <name val="Aptos Narrow"/>
      <family val="2"/>
      <scheme val="minor"/>
    </font>
    <font>
      <b/>
      <sz val="11"/>
      <color theme="1"/>
      <name val="Aptos Narrow"/>
      <family val="2"/>
      <scheme val="minor"/>
    </font>
    <font>
      <sz val="11"/>
      <color theme="1"/>
      <name val="Cambria"/>
      <family val="1"/>
    </font>
    <font>
      <sz val="16"/>
      <color theme="1"/>
      <name val="Cambria"/>
      <family val="1"/>
    </font>
    <font>
      <b/>
      <sz val="16"/>
      <color theme="1"/>
      <name val="Cambria"/>
      <family val="1"/>
    </font>
    <font>
      <sz val="8"/>
      <name val="Aptos Narrow"/>
      <family val="2"/>
      <scheme val="minor"/>
    </font>
    <font>
      <b/>
      <sz val="11"/>
      <color rgb="FFFF0000"/>
      <name val="Aptos Narrow"/>
      <family val="2"/>
      <scheme val="minor"/>
    </font>
    <font>
      <sz val="11"/>
      <name val="Aptos Narrow"/>
      <family val="2"/>
      <scheme val="minor"/>
    </font>
  </fonts>
  <fills count="12">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rgb="FFFF9F9F"/>
        <bgColor indexed="64"/>
      </patternFill>
    </fill>
    <fill>
      <patternFill patternType="solid">
        <fgColor theme="0"/>
        <bgColor indexed="64"/>
      </patternFill>
    </fill>
    <fill>
      <patternFill patternType="solid">
        <fgColor rgb="FFFFEEB9"/>
        <bgColor indexed="64"/>
      </patternFill>
    </fill>
    <fill>
      <patternFill patternType="solid">
        <fgColor rgb="FFFFB9B9"/>
        <bgColor indexed="64"/>
      </patternFill>
    </fill>
  </fills>
  <borders count="40">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right style="thin">
        <color rgb="FF0070C0"/>
      </right>
      <top/>
      <bottom/>
      <diagonal/>
    </border>
    <border>
      <left style="thin">
        <color rgb="FF0070C0"/>
      </left>
      <right/>
      <top/>
      <bottom style="thin">
        <color rgb="FF0070C0"/>
      </bottom>
      <diagonal/>
    </border>
    <border>
      <left/>
      <right/>
      <top/>
      <bottom style="thin">
        <color rgb="FF0070C0"/>
      </bottom>
      <diagonal/>
    </border>
    <border>
      <left/>
      <right style="thin">
        <color rgb="FF0070C0"/>
      </right>
      <top/>
      <bottom style="thin">
        <color rgb="FF0070C0"/>
      </bottom>
      <diagonal/>
    </border>
    <border>
      <left style="medium">
        <color rgb="FF0070C0"/>
      </left>
      <right style="medium">
        <color rgb="FF0070C0"/>
      </right>
      <top/>
      <bottom/>
      <diagonal/>
    </border>
    <border>
      <left style="medium">
        <color rgb="FF0070C0"/>
      </left>
      <right style="medium">
        <color rgb="FF0070C0"/>
      </right>
      <top/>
      <bottom style="medium">
        <color rgb="FF0070C0"/>
      </bottom>
      <diagonal/>
    </border>
    <border>
      <left style="medium">
        <color rgb="FF0070C0"/>
      </left>
      <right style="medium">
        <color rgb="FF0070C0"/>
      </right>
      <top style="medium">
        <color theme="7"/>
      </top>
      <bottom/>
      <diagonal/>
    </border>
    <border>
      <left/>
      <right/>
      <top/>
      <bottom style="medium">
        <color theme="4"/>
      </bottom>
      <diagonal/>
    </border>
    <border>
      <left/>
      <right style="medium">
        <color theme="4"/>
      </right>
      <top/>
      <bottom/>
      <diagonal/>
    </border>
    <border>
      <left/>
      <right style="medium">
        <color theme="4"/>
      </right>
      <top/>
      <bottom style="medium">
        <color theme="4"/>
      </bottom>
      <diagonal/>
    </border>
    <border>
      <left style="medium">
        <color rgb="FFFF0000"/>
      </left>
      <right style="medium">
        <color rgb="FFFF0000"/>
      </right>
      <top style="medium">
        <color rgb="FFFF0000"/>
      </top>
      <bottom style="medium">
        <color rgb="FFFF0000"/>
      </bottom>
      <diagonal/>
    </border>
    <border>
      <left style="medium">
        <color rgb="FF0070C0"/>
      </left>
      <right style="thin">
        <color theme="4"/>
      </right>
      <top/>
      <bottom/>
      <diagonal/>
    </border>
    <border>
      <left style="medium">
        <color rgb="FF0070C0"/>
      </left>
      <right style="thin">
        <color theme="4"/>
      </right>
      <top/>
      <bottom style="thin">
        <color rgb="FF0070C0"/>
      </bottom>
      <diagonal/>
    </border>
    <border>
      <left style="medium">
        <color theme="9"/>
      </left>
      <right style="medium">
        <color theme="9"/>
      </right>
      <top style="medium">
        <color theme="9"/>
      </top>
      <bottom/>
      <diagonal/>
    </border>
    <border>
      <left style="medium">
        <color theme="9"/>
      </left>
      <right style="medium">
        <color theme="9"/>
      </right>
      <top/>
      <bottom/>
      <diagonal/>
    </border>
    <border>
      <left style="medium">
        <color theme="9"/>
      </left>
      <right style="medium">
        <color theme="9"/>
      </right>
      <top/>
      <bottom style="medium">
        <color theme="9"/>
      </bottom>
      <diagonal/>
    </border>
    <border>
      <left style="medium">
        <color theme="4"/>
      </left>
      <right/>
      <top style="medium">
        <color theme="4"/>
      </top>
      <bottom/>
      <diagonal/>
    </border>
    <border>
      <left/>
      <right style="medium">
        <color theme="4"/>
      </right>
      <top style="medium">
        <color theme="4"/>
      </top>
      <bottom/>
      <diagonal/>
    </border>
    <border>
      <left style="medium">
        <color theme="4"/>
      </left>
      <right/>
      <top/>
      <bottom/>
      <diagonal/>
    </border>
    <border>
      <left style="medium">
        <color theme="4"/>
      </left>
      <right/>
      <top/>
      <bottom style="medium">
        <color theme="4"/>
      </bottom>
      <diagonal/>
    </border>
    <border>
      <left style="medium">
        <color rgb="FFFFC000"/>
      </left>
      <right style="medium">
        <color rgb="FFFFC000"/>
      </right>
      <top style="medium">
        <color rgb="FFFFC000"/>
      </top>
      <bottom/>
      <diagonal/>
    </border>
    <border>
      <left style="medium">
        <color rgb="FFFFC000"/>
      </left>
      <right style="medium">
        <color rgb="FFFFC000"/>
      </right>
      <top/>
      <bottom/>
      <diagonal/>
    </border>
    <border>
      <left style="medium">
        <color theme="4"/>
      </left>
      <right/>
      <top style="thin">
        <color theme="9"/>
      </top>
      <bottom style="double">
        <color theme="9"/>
      </bottom>
      <diagonal/>
    </border>
    <border>
      <left/>
      <right style="medium">
        <color theme="4"/>
      </right>
      <top style="thin">
        <color theme="9"/>
      </top>
      <bottom style="double">
        <color theme="9"/>
      </bottom>
      <diagonal/>
    </border>
  </borders>
  <cellStyleXfs count="1">
    <xf numFmtId="0" fontId="0" fillId="0" borderId="0"/>
  </cellStyleXfs>
  <cellXfs count="101">
    <xf numFmtId="0" fontId="0" fillId="0" borderId="0" xfId="0"/>
    <xf numFmtId="44" fontId="0" fillId="0" borderId="0" xfId="0" applyNumberFormat="1"/>
    <xf numFmtId="0" fontId="0" fillId="0" borderId="2" xfId="0" applyBorder="1"/>
    <xf numFmtId="0" fontId="0" fillId="0" borderId="3" xfId="0" applyBorder="1"/>
    <xf numFmtId="44" fontId="0" fillId="0" borderId="5" xfId="0" applyNumberFormat="1" applyBorder="1"/>
    <xf numFmtId="44" fontId="0" fillId="0" borderId="7" xfId="0" applyNumberFormat="1" applyBorder="1"/>
    <xf numFmtId="44" fontId="0" fillId="0" borderId="8" xfId="0" applyNumberFormat="1" applyBorder="1"/>
    <xf numFmtId="44" fontId="0" fillId="2" borderId="0" xfId="0" applyNumberFormat="1" applyFill="1"/>
    <xf numFmtId="44" fontId="0" fillId="3" borderId="0" xfId="0" applyNumberFormat="1" applyFill="1"/>
    <xf numFmtId="0" fontId="0" fillId="0" borderId="12" xfId="0" applyBorder="1"/>
    <xf numFmtId="0" fontId="0" fillId="0" borderId="15" xfId="0" applyBorder="1"/>
    <xf numFmtId="0" fontId="0" fillId="0" borderId="16" xfId="0" applyBorder="1"/>
    <xf numFmtId="0" fontId="0" fillId="2" borderId="15" xfId="0" applyFill="1" applyBorder="1"/>
    <xf numFmtId="44" fontId="0" fillId="2" borderId="16" xfId="0" applyNumberFormat="1" applyFill="1" applyBorder="1"/>
    <xf numFmtId="0" fontId="0" fillId="3" borderId="15" xfId="0" applyFill="1" applyBorder="1"/>
    <xf numFmtId="44" fontId="0" fillId="3" borderId="16" xfId="0" applyNumberFormat="1" applyFill="1" applyBorder="1"/>
    <xf numFmtId="44" fontId="0" fillId="0" borderId="16" xfId="0" applyNumberFormat="1" applyBorder="1"/>
    <xf numFmtId="0" fontId="0" fillId="0" borderId="17" xfId="0" applyBorder="1"/>
    <xf numFmtId="44" fontId="0" fillId="0" borderId="18" xfId="0" applyNumberFormat="1" applyBorder="1"/>
    <xf numFmtId="44" fontId="0" fillId="0" borderId="19" xfId="0" applyNumberFormat="1" applyBorder="1"/>
    <xf numFmtId="44" fontId="0" fillId="5" borderId="20" xfId="0" applyNumberFormat="1" applyFill="1" applyBorder="1"/>
    <xf numFmtId="44" fontId="0" fillId="5" borderId="21" xfId="0" applyNumberFormat="1" applyFill="1" applyBorder="1"/>
    <xf numFmtId="0" fontId="0" fillId="8" borderId="9" xfId="0" applyFill="1" applyBorder="1"/>
    <xf numFmtId="44" fontId="0" fillId="8" borderId="10" xfId="0" applyNumberFormat="1" applyFill="1" applyBorder="1"/>
    <xf numFmtId="44" fontId="0" fillId="8" borderId="11" xfId="0" applyNumberFormat="1" applyFill="1" applyBorder="1"/>
    <xf numFmtId="15" fontId="3" fillId="0" borderId="0" xfId="0" applyNumberFormat="1" applyFont="1" applyAlignment="1">
      <alignment horizontal="left"/>
    </xf>
    <xf numFmtId="0" fontId="4" fillId="0" borderId="0" xfId="0" applyFont="1"/>
    <xf numFmtId="44" fontId="0" fillId="5" borderId="22" xfId="0" applyNumberFormat="1" applyFill="1" applyBorder="1"/>
    <xf numFmtId="0" fontId="0" fillId="0" borderId="23" xfId="0" applyBorder="1"/>
    <xf numFmtId="44" fontId="0" fillId="4" borderId="24" xfId="0" applyNumberFormat="1" applyFill="1" applyBorder="1"/>
    <xf numFmtId="44" fontId="0" fillId="9" borderId="24" xfId="0" applyNumberFormat="1" applyFill="1" applyBorder="1"/>
    <xf numFmtId="44" fontId="0" fillId="5" borderId="24" xfId="0" applyNumberFormat="1" applyFill="1" applyBorder="1"/>
    <xf numFmtId="44" fontId="0" fillId="6" borderId="24" xfId="0" applyNumberFormat="1" applyFill="1" applyBorder="1"/>
    <xf numFmtId="44" fontId="0" fillId="8" borderId="24" xfId="0" applyNumberFormat="1" applyFill="1" applyBorder="1"/>
    <xf numFmtId="44" fontId="0" fillId="8" borderId="25" xfId="0" applyNumberFormat="1" applyFill="1" applyBorder="1"/>
    <xf numFmtId="8" fontId="0" fillId="5" borderId="20" xfId="0" applyNumberFormat="1" applyFill="1" applyBorder="1"/>
    <xf numFmtId="8" fontId="0" fillId="0" borderId="0" xfId="0" applyNumberFormat="1"/>
    <xf numFmtId="8" fontId="0" fillId="0" borderId="5" xfId="0" applyNumberFormat="1" applyBorder="1"/>
    <xf numFmtId="0" fontId="0" fillId="0" borderId="27" xfId="0" applyBorder="1"/>
    <xf numFmtId="44" fontId="0" fillId="2" borderId="27" xfId="0" applyNumberFormat="1" applyFill="1" applyBorder="1"/>
    <xf numFmtId="44" fontId="0" fillId="3" borderId="27" xfId="0" applyNumberFormat="1" applyFill="1" applyBorder="1"/>
    <xf numFmtId="44" fontId="0" fillId="0" borderId="27" xfId="0" applyNumberFormat="1" applyBorder="1"/>
    <xf numFmtId="44" fontId="0" fillId="0" borderId="28" xfId="0" applyNumberFormat="1" applyBorder="1"/>
    <xf numFmtId="0" fontId="0" fillId="2" borderId="29" xfId="0" applyFill="1" applyBorder="1"/>
    <xf numFmtId="8" fontId="0" fillId="2" borderId="30" xfId="0" applyNumberFormat="1" applyFill="1" applyBorder="1"/>
    <xf numFmtId="44" fontId="0" fillId="2" borderId="30" xfId="0" applyNumberFormat="1" applyFill="1" applyBorder="1"/>
    <xf numFmtId="44" fontId="0" fillId="2" borderId="31" xfId="0" applyNumberFormat="1" applyFill="1" applyBorder="1"/>
    <xf numFmtId="0" fontId="0" fillId="4" borderId="34" xfId="0" applyFill="1" applyBorder="1"/>
    <xf numFmtId="0" fontId="0" fillId="9" borderId="34" xfId="0" applyFill="1" applyBorder="1"/>
    <xf numFmtId="44" fontId="0" fillId="0" borderId="24" xfId="0" applyNumberFormat="1" applyBorder="1"/>
    <xf numFmtId="0" fontId="0" fillId="5" borderId="34" xfId="0" applyFill="1" applyBorder="1" applyAlignment="1">
      <alignment horizontal="left"/>
    </xf>
    <xf numFmtId="0" fontId="0" fillId="6" borderId="34" xfId="0" applyFill="1" applyBorder="1"/>
    <xf numFmtId="0" fontId="0" fillId="8" borderId="34" xfId="0" applyFill="1" applyBorder="1"/>
    <xf numFmtId="0" fontId="0" fillId="8" borderId="35" xfId="0" applyFill="1" applyBorder="1"/>
    <xf numFmtId="44" fontId="1" fillId="0" borderId="0" xfId="0" applyNumberFormat="1" applyFont="1"/>
    <xf numFmtId="0" fontId="1" fillId="0" borderId="0" xfId="0" applyFont="1"/>
    <xf numFmtId="44" fontId="0" fillId="2" borderId="29" xfId="0" applyNumberFormat="1" applyFill="1" applyBorder="1"/>
    <xf numFmtId="44" fontId="0" fillId="10" borderId="36" xfId="0" applyNumberFormat="1" applyFill="1" applyBorder="1"/>
    <xf numFmtId="44" fontId="0" fillId="10" borderId="37" xfId="0" applyNumberFormat="1" applyFill="1" applyBorder="1"/>
    <xf numFmtId="44" fontId="0" fillId="11" borderId="9" xfId="0" applyNumberFormat="1" applyFill="1" applyBorder="1"/>
    <xf numFmtId="44" fontId="0" fillId="11" borderId="10" xfId="0" applyNumberFormat="1" applyFill="1" applyBorder="1"/>
    <xf numFmtId="44" fontId="0" fillId="11" borderId="11" xfId="0" applyNumberFormat="1" applyFill="1" applyBorder="1"/>
    <xf numFmtId="0" fontId="6" fillId="0" borderId="0" xfId="0" applyFont="1"/>
    <xf numFmtId="44" fontId="6" fillId="11" borderId="10" xfId="0" applyNumberFormat="1" applyFont="1" applyFill="1" applyBorder="1"/>
    <xf numFmtId="0" fontId="7" fillId="0" borderId="0" xfId="0" applyFont="1"/>
    <xf numFmtId="44" fontId="7" fillId="11" borderId="26" xfId="0" applyNumberFormat="1" applyFont="1" applyFill="1" applyBorder="1"/>
    <xf numFmtId="0" fontId="6" fillId="0" borderId="1" xfId="0" applyFont="1" applyBorder="1"/>
    <xf numFmtId="8" fontId="6" fillId="0" borderId="4" xfId="0" applyNumberFormat="1" applyFont="1" applyBorder="1"/>
    <xf numFmtId="44" fontId="6" fillId="0" borderId="4" xfId="0" applyNumberFormat="1" applyFont="1" applyBorder="1"/>
    <xf numFmtId="44" fontId="6" fillId="0" borderId="6" xfId="0" applyNumberFormat="1" applyFont="1" applyBorder="1"/>
    <xf numFmtId="0" fontId="0" fillId="0" borderId="0" xfId="0" applyAlignment="1">
      <alignment wrapText="1"/>
    </xf>
    <xf numFmtId="0" fontId="1" fillId="0" borderId="0" xfId="0" applyFont="1" applyAlignment="1">
      <alignment horizontal="center" wrapText="1"/>
    </xf>
    <xf numFmtId="44" fontId="1" fillId="0" borderId="0" xfId="0" applyNumberFormat="1" applyFont="1" applyAlignment="1">
      <alignment horizontal="center" wrapText="1"/>
    </xf>
    <xf numFmtId="0" fontId="1" fillId="7" borderId="0" xfId="0" applyFont="1" applyFill="1" applyAlignment="1">
      <alignment horizontal="center" wrapText="1"/>
    </xf>
    <xf numFmtId="44" fontId="1" fillId="7" borderId="0" xfId="0" applyNumberFormat="1" applyFont="1" applyFill="1" applyAlignment="1">
      <alignment horizontal="center" wrapText="1"/>
    </xf>
    <xf numFmtId="44" fontId="0" fillId="11" borderId="1" xfId="0" applyNumberFormat="1" applyFill="1" applyBorder="1"/>
    <xf numFmtId="44" fontId="0" fillId="11" borderId="4" xfId="0" applyNumberFormat="1" applyFill="1" applyBorder="1"/>
    <xf numFmtId="44" fontId="6" fillId="11" borderId="4" xfId="0" applyNumberFormat="1" applyFont="1" applyFill="1" applyBorder="1"/>
    <xf numFmtId="44" fontId="0" fillId="11" borderId="6" xfId="0" applyNumberFormat="1" applyFill="1" applyBorder="1"/>
    <xf numFmtId="44" fontId="0" fillId="11" borderId="3" xfId="0" applyNumberFormat="1" applyFill="1" applyBorder="1"/>
    <xf numFmtId="44" fontId="0" fillId="11" borderId="5" xfId="0" applyNumberFormat="1" applyFill="1" applyBorder="1"/>
    <xf numFmtId="44" fontId="6" fillId="11" borderId="5" xfId="0" applyNumberFormat="1" applyFont="1" applyFill="1" applyBorder="1"/>
    <xf numFmtId="44" fontId="0" fillId="11" borderId="8" xfId="0" applyNumberFormat="1" applyFill="1" applyBorder="1"/>
    <xf numFmtId="44" fontId="0" fillId="7" borderId="29" xfId="0" applyNumberFormat="1" applyFill="1" applyBorder="1"/>
    <xf numFmtId="44" fontId="0" fillId="7" borderId="30" xfId="0" applyNumberFormat="1" applyFill="1" applyBorder="1"/>
    <xf numFmtId="44" fontId="0" fillId="7" borderId="31" xfId="0" applyNumberFormat="1" applyFill="1" applyBorder="1"/>
    <xf numFmtId="44" fontId="7" fillId="0" borderId="0" xfId="0" applyNumberFormat="1" applyFont="1"/>
    <xf numFmtId="0" fontId="0" fillId="7" borderId="38" xfId="0" applyFill="1" applyBorder="1"/>
    <xf numFmtId="44" fontId="0" fillId="7" borderId="39" xfId="0" applyNumberFormat="1" applyFill="1" applyBorder="1"/>
    <xf numFmtId="0" fontId="1" fillId="0" borderId="0" xfId="0" applyFont="1" applyAlignment="1">
      <alignment horizontal="center"/>
    </xf>
    <xf numFmtId="0" fontId="1" fillId="0" borderId="13" xfId="0" applyFont="1" applyBorder="1" applyAlignment="1">
      <alignment horizontal="center"/>
    </xf>
    <xf numFmtId="0" fontId="1" fillId="0" borderId="16" xfId="0" applyFont="1" applyBorder="1" applyAlignment="1">
      <alignment horizontal="center"/>
    </xf>
    <xf numFmtId="0" fontId="0" fillId="0" borderId="0" xfId="0" applyAlignment="1">
      <alignment horizontal="center"/>
    </xf>
    <xf numFmtId="0" fontId="0" fillId="0" borderId="18" xfId="0" applyBorder="1" applyAlignment="1">
      <alignment horizontal="center"/>
    </xf>
    <xf numFmtId="0" fontId="2" fillId="0" borderId="0" xfId="0" applyFont="1" applyAlignment="1">
      <alignment horizontal="left" wrapText="1"/>
    </xf>
    <xf numFmtId="0" fontId="2" fillId="0" borderId="18" xfId="0" applyFont="1" applyBorder="1" applyAlignment="1">
      <alignment horizontal="left" wrapText="1"/>
    </xf>
    <xf numFmtId="0" fontId="0" fillId="0" borderId="32" xfId="0" applyBorder="1" applyAlignment="1">
      <alignment horizontal="center"/>
    </xf>
    <xf numFmtId="0" fontId="0" fillId="0" borderId="33"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1" fillId="0" borderId="14" xfId="0" applyFont="1" applyBorder="1" applyAlignment="1">
      <alignment horizontal="center"/>
    </xf>
  </cellXfs>
  <cellStyles count="1">
    <cellStyle name="Normal" xfId="0" builtinId="0"/>
  </cellStyles>
  <dxfs count="0"/>
  <tableStyles count="0" defaultTableStyle="TableStyleMedium2" defaultPivotStyle="PivotStyleLight16"/>
  <colors>
    <mruColors>
      <color rgb="FFFFB9B9"/>
      <color rgb="FFFFFFFF"/>
      <color rgb="FFFA0000"/>
      <color rgb="FFFFEEB9"/>
      <color rgb="FFFF9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Types" Target="richData/rdRichValueTypes.xml"/><Relationship Id="rId13" Type="http://schemas.microsoft.com/office/2022/10/relationships/richValueRel" Target="richData/richValueRel.xml"/><Relationship Id="rId3" Type="http://schemas.openxmlformats.org/officeDocument/2006/relationships/styles" Target="styles.xml"/><Relationship Id="rId7" Type="http://schemas.microsoft.com/office/2017/06/relationships/rdRichValueStructure" Target="richData/rdrichvaluestructur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06/relationships/rdRichValue" Target="richData/rdrichvalue.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baseline="0">
                <a:solidFill>
                  <a:schemeClr val="tx1">
                    <a:lumMod val="65000"/>
                    <a:lumOff val="35000"/>
                  </a:schemeClr>
                </a:solidFill>
                <a:latin typeface="+mn-lt"/>
                <a:ea typeface="+mn-ea"/>
                <a:cs typeface="+mn-cs"/>
              </a:defRPr>
            </a:pPr>
            <a:r>
              <a:rPr lang="en-US" sz="2400"/>
              <a:t>WRTA Bridge Forecast</a:t>
            </a:r>
          </a:p>
        </c:rich>
      </c:tx>
      <c:overlay val="0"/>
      <c:spPr>
        <a:noFill/>
        <a:ln>
          <a:noFill/>
        </a:ln>
        <a:effectLst/>
      </c:spPr>
      <c:txPr>
        <a:bodyPr rot="0" spcFirstLastPara="1" vertOverflow="ellipsis" vert="horz" wrap="square" anchor="ctr" anchorCtr="1"/>
        <a:lstStyle/>
        <a:p>
          <a:pPr>
            <a:defRPr sz="24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Sheet1!$R$28</c:f>
              <c:strCache>
                <c:ptCount val="1"/>
                <c:pt idx="0">
                  <c:v> Montly Cash Draw </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multiLvlStrRef>
              <c:f>(Sheet1!$P$29:$Q$40,Sheet1!$P$43:$Q$54)</c:f>
              <c:multiLvlStrCache>
                <c:ptCount val="24"/>
                <c:lvl>
                  <c:pt idx="0">
                    <c:v>FFY26 </c:v>
                  </c:pt>
                  <c:pt idx="1">
                    <c:v>FFY26 </c:v>
                  </c:pt>
                  <c:pt idx="2">
                    <c:v>FFY26</c:v>
                  </c:pt>
                  <c:pt idx="3">
                    <c:v>FFY26</c:v>
                  </c:pt>
                  <c:pt idx="4">
                    <c:v>FFY26</c:v>
                  </c:pt>
                  <c:pt idx="5">
                    <c:v>FFY26</c:v>
                  </c:pt>
                  <c:pt idx="6">
                    <c:v>FFY26</c:v>
                  </c:pt>
                  <c:pt idx="7">
                    <c:v>FFY26</c:v>
                  </c:pt>
                  <c:pt idx="8">
                    <c:v>FFY26</c:v>
                  </c:pt>
                  <c:pt idx="9">
                    <c:v>FFY26</c:v>
                  </c:pt>
                  <c:pt idx="10">
                    <c:v>FFY26</c:v>
                  </c:pt>
                  <c:pt idx="11">
                    <c:v>FFY26</c:v>
                  </c:pt>
                  <c:pt idx="12">
                    <c:v>FFY27</c:v>
                  </c:pt>
                  <c:pt idx="13">
                    <c:v>FFY27</c:v>
                  </c:pt>
                  <c:pt idx="14">
                    <c:v>FFY27</c:v>
                  </c:pt>
                  <c:pt idx="15">
                    <c:v>FFY27</c:v>
                  </c:pt>
                  <c:pt idx="16">
                    <c:v>FFY27</c:v>
                  </c:pt>
                  <c:pt idx="17">
                    <c:v>FFY27</c:v>
                  </c:pt>
                  <c:pt idx="18">
                    <c:v>FFY27</c:v>
                  </c:pt>
                  <c:pt idx="19">
                    <c:v>FFY27</c:v>
                  </c:pt>
                  <c:pt idx="20">
                    <c:v>FFY27</c:v>
                  </c:pt>
                  <c:pt idx="21">
                    <c:v>FFY27</c:v>
                  </c:pt>
                  <c:pt idx="22">
                    <c:v>FFY27</c:v>
                  </c:pt>
                  <c:pt idx="23">
                    <c:v>FFY27</c:v>
                  </c:pt>
                </c:lvl>
                <c:lvl>
                  <c:pt idx="0">
                    <c:v>October</c:v>
                  </c:pt>
                  <c:pt idx="1">
                    <c:v>November</c:v>
                  </c:pt>
                  <c:pt idx="2">
                    <c:v>December</c:v>
                  </c:pt>
                  <c:pt idx="3">
                    <c:v>January</c:v>
                  </c:pt>
                  <c:pt idx="4">
                    <c:v>February</c:v>
                  </c:pt>
                  <c:pt idx="5">
                    <c:v>March</c:v>
                  </c:pt>
                  <c:pt idx="6">
                    <c:v>April</c:v>
                  </c:pt>
                  <c:pt idx="7">
                    <c:v>May</c:v>
                  </c:pt>
                  <c:pt idx="8">
                    <c:v>June</c:v>
                  </c:pt>
                  <c:pt idx="9">
                    <c:v>July</c:v>
                  </c:pt>
                  <c:pt idx="10">
                    <c:v>August</c:v>
                  </c:pt>
                  <c:pt idx="11">
                    <c:v>September</c:v>
                  </c:pt>
                  <c:pt idx="12">
                    <c:v>October</c:v>
                  </c:pt>
                  <c:pt idx="13">
                    <c:v>November</c:v>
                  </c:pt>
                  <c:pt idx="14">
                    <c:v>December</c:v>
                  </c:pt>
                  <c:pt idx="15">
                    <c:v>January</c:v>
                  </c:pt>
                  <c:pt idx="16">
                    <c:v>February</c:v>
                  </c:pt>
                  <c:pt idx="17">
                    <c:v>March</c:v>
                  </c:pt>
                  <c:pt idx="18">
                    <c:v>April</c:v>
                  </c:pt>
                  <c:pt idx="19">
                    <c:v>May</c:v>
                  </c:pt>
                  <c:pt idx="20">
                    <c:v>June</c:v>
                  </c:pt>
                  <c:pt idx="21">
                    <c:v>July</c:v>
                  </c:pt>
                  <c:pt idx="22">
                    <c:v>August</c:v>
                  </c:pt>
                  <c:pt idx="23">
                    <c:v>September</c:v>
                  </c:pt>
                </c:lvl>
              </c:multiLvlStrCache>
            </c:multiLvlStrRef>
          </c:cat>
          <c:val>
            <c:numRef>
              <c:f>(Sheet1!$R$29:$R$40,Sheet1!$R$43:$R$54)</c:f>
              <c:numCache>
                <c:formatCode>_("$"* #,##0.00_);_("$"* \(#,##0.00\);_("$"* "-"??_);_(@_)</c:formatCode>
                <c:ptCount val="24"/>
                <c:pt idx="0">
                  <c:v>21484</c:v>
                </c:pt>
                <c:pt idx="1">
                  <c:v>7421</c:v>
                </c:pt>
                <c:pt idx="2">
                  <c:v>25698.02</c:v>
                </c:pt>
                <c:pt idx="3">
                  <c:v>16343.3</c:v>
                </c:pt>
                <c:pt idx="4">
                  <c:v>23223.094166666662</c:v>
                </c:pt>
                <c:pt idx="5">
                  <c:v>2000.5400000000009</c:v>
                </c:pt>
                <c:pt idx="6">
                  <c:v>23030.094166666662</c:v>
                </c:pt>
                <c:pt idx="7">
                  <c:v>23030.094166666662</c:v>
                </c:pt>
                <c:pt idx="8">
                  <c:v>23030.094166666662</c:v>
                </c:pt>
                <c:pt idx="9">
                  <c:v>23030.094166666662</c:v>
                </c:pt>
                <c:pt idx="10">
                  <c:v>23030.094166666662</c:v>
                </c:pt>
                <c:pt idx="11">
                  <c:v>23030.094166666662</c:v>
                </c:pt>
                <c:pt idx="12">
                  <c:v>24045.64</c:v>
                </c:pt>
                <c:pt idx="13">
                  <c:v>24045.64</c:v>
                </c:pt>
                <c:pt idx="14">
                  <c:v>24045.64</c:v>
                </c:pt>
                <c:pt idx="15">
                  <c:v>24045.64</c:v>
                </c:pt>
                <c:pt idx="16">
                  <c:v>24045.64</c:v>
                </c:pt>
                <c:pt idx="17">
                  <c:v>7946.98</c:v>
                </c:pt>
                <c:pt idx="18">
                  <c:v>7946.98</c:v>
                </c:pt>
                <c:pt idx="19">
                  <c:v>7946.98</c:v>
                </c:pt>
                <c:pt idx="20">
                  <c:v>7946.98</c:v>
                </c:pt>
                <c:pt idx="21">
                  <c:v>7946.98</c:v>
                </c:pt>
                <c:pt idx="22">
                  <c:v>7946.98</c:v>
                </c:pt>
                <c:pt idx="23">
                  <c:v>7946.98</c:v>
                </c:pt>
              </c:numCache>
            </c:numRef>
          </c:val>
          <c:extLst>
            <c:ext xmlns:c16="http://schemas.microsoft.com/office/drawing/2014/chart" uri="{C3380CC4-5D6E-409C-BE32-E72D297353CC}">
              <c16:uniqueId val="{00000000-EB5B-481E-BFA5-68AF74EB1184}"/>
            </c:ext>
          </c:extLst>
        </c:ser>
        <c:ser>
          <c:idx val="4"/>
          <c:order val="1"/>
          <c:tx>
            <c:strRef>
              <c:f>Sheet1!$U$28</c:f>
              <c:strCache>
                <c:ptCount val="1"/>
                <c:pt idx="0">
                  <c:v> Montly Cash Draw - Subsidization </c:v>
                </c:pt>
              </c:strCache>
            </c:strRef>
          </c:tx>
          <c:spPr>
            <a:solidFill>
              <a:schemeClr val="accent1">
                <a:lumMod val="20000"/>
                <a:lumOff val="80000"/>
              </a:schemeClr>
            </a:solidFill>
            <a:ln>
              <a:noFill/>
            </a:ln>
            <a:effectLst>
              <a:outerShdw blurRad="57150" dist="19050" dir="5400000" algn="ctr" rotWithShape="0">
                <a:srgbClr val="000000">
                  <a:alpha val="63000"/>
                </a:srgbClr>
              </a:outerShdw>
            </a:effectLst>
          </c:spPr>
          <c:invertIfNegative val="0"/>
          <c:cat>
            <c:multiLvlStrRef>
              <c:f>Sheet1!$P$29:$Q$54</c:f>
              <c:multiLvlStrCache>
                <c:ptCount val="26"/>
                <c:lvl>
                  <c:pt idx="0">
                    <c:v>FFY26 </c:v>
                  </c:pt>
                  <c:pt idx="1">
                    <c:v>FFY26 </c:v>
                  </c:pt>
                  <c:pt idx="2">
                    <c:v>FFY26</c:v>
                  </c:pt>
                  <c:pt idx="3">
                    <c:v>FFY26</c:v>
                  </c:pt>
                  <c:pt idx="4">
                    <c:v>FFY26</c:v>
                  </c:pt>
                  <c:pt idx="5">
                    <c:v>FFY26</c:v>
                  </c:pt>
                  <c:pt idx="6">
                    <c:v>FFY26</c:v>
                  </c:pt>
                  <c:pt idx="7">
                    <c:v>FFY26</c:v>
                  </c:pt>
                  <c:pt idx="8">
                    <c:v>FFY26</c:v>
                  </c:pt>
                  <c:pt idx="9">
                    <c:v>FFY26</c:v>
                  </c:pt>
                  <c:pt idx="10">
                    <c:v>FFY26</c:v>
                  </c:pt>
                  <c:pt idx="11">
                    <c:v>FFY26</c:v>
                  </c:pt>
                  <c:pt idx="14">
                    <c:v>FFY27</c:v>
                  </c:pt>
                  <c:pt idx="15">
                    <c:v>FFY27</c:v>
                  </c:pt>
                  <c:pt idx="16">
                    <c:v>FFY27</c:v>
                  </c:pt>
                  <c:pt idx="17">
                    <c:v>FFY27</c:v>
                  </c:pt>
                  <c:pt idx="18">
                    <c:v>FFY27</c:v>
                  </c:pt>
                  <c:pt idx="19">
                    <c:v>FFY27</c:v>
                  </c:pt>
                  <c:pt idx="20">
                    <c:v>FFY27</c:v>
                  </c:pt>
                  <c:pt idx="21">
                    <c:v>FFY27</c:v>
                  </c:pt>
                  <c:pt idx="22">
                    <c:v>FFY27</c:v>
                  </c:pt>
                  <c:pt idx="23">
                    <c:v>FFY27</c:v>
                  </c:pt>
                  <c:pt idx="24">
                    <c:v>FFY27</c:v>
                  </c:pt>
                  <c:pt idx="25">
                    <c:v>FFY27</c:v>
                  </c:pt>
                </c:lvl>
                <c:lvl>
                  <c:pt idx="0">
                    <c:v>October</c:v>
                  </c:pt>
                  <c:pt idx="1">
                    <c:v>November</c:v>
                  </c:pt>
                  <c:pt idx="2">
                    <c:v>December</c:v>
                  </c:pt>
                  <c:pt idx="3">
                    <c:v>January</c:v>
                  </c:pt>
                  <c:pt idx="4">
                    <c:v>February</c:v>
                  </c:pt>
                  <c:pt idx="5">
                    <c:v>March</c:v>
                  </c:pt>
                  <c:pt idx="6">
                    <c:v>April</c:v>
                  </c:pt>
                  <c:pt idx="7">
                    <c:v>May</c:v>
                  </c:pt>
                  <c:pt idx="8">
                    <c:v>June</c:v>
                  </c:pt>
                  <c:pt idx="9">
                    <c:v>July</c:v>
                  </c:pt>
                  <c:pt idx="10">
                    <c:v>August</c:v>
                  </c:pt>
                  <c:pt idx="11">
                    <c:v>September</c:v>
                  </c:pt>
                  <c:pt idx="14">
                    <c:v>October</c:v>
                  </c:pt>
                  <c:pt idx="15">
                    <c:v>November</c:v>
                  </c:pt>
                  <c:pt idx="16">
                    <c:v>December</c:v>
                  </c:pt>
                  <c:pt idx="17">
                    <c:v>January</c:v>
                  </c:pt>
                  <c:pt idx="18">
                    <c:v>February</c:v>
                  </c:pt>
                  <c:pt idx="19">
                    <c:v>March</c:v>
                  </c:pt>
                  <c:pt idx="20">
                    <c:v>April</c:v>
                  </c:pt>
                  <c:pt idx="21">
                    <c:v>May</c:v>
                  </c:pt>
                  <c:pt idx="22">
                    <c:v>June</c:v>
                  </c:pt>
                  <c:pt idx="23">
                    <c:v>July</c:v>
                  </c:pt>
                  <c:pt idx="24">
                    <c:v>August</c:v>
                  </c:pt>
                  <c:pt idx="25">
                    <c:v>September</c:v>
                  </c:pt>
                </c:lvl>
              </c:multiLvlStrCache>
            </c:multiLvlStrRef>
          </c:cat>
          <c:val>
            <c:numRef>
              <c:f>(Sheet1!$U$29:$U$40,Sheet1!$U$43:$U$54)</c:f>
              <c:numCache>
                <c:formatCode>_("$"* #,##0.00_);_("$"* \(#,##0.00\);_("$"* "-"??_);_(@_)</c:formatCode>
                <c:ptCount val="24"/>
                <c:pt idx="0">
                  <c:v>21484</c:v>
                </c:pt>
                <c:pt idx="1">
                  <c:v>7421</c:v>
                </c:pt>
                <c:pt idx="2">
                  <c:v>25698.02</c:v>
                </c:pt>
                <c:pt idx="3">
                  <c:v>16343.3</c:v>
                </c:pt>
                <c:pt idx="4">
                  <c:v>23223.094166666662</c:v>
                </c:pt>
                <c:pt idx="5">
                  <c:v>2000.5400000000009</c:v>
                </c:pt>
                <c:pt idx="6">
                  <c:v>23030.094166666662</c:v>
                </c:pt>
                <c:pt idx="7">
                  <c:v>23030.094166666662</c:v>
                </c:pt>
                <c:pt idx="8">
                  <c:v>23030.094166666662</c:v>
                </c:pt>
                <c:pt idx="9">
                  <c:v>23030.094166666662</c:v>
                </c:pt>
                <c:pt idx="10">
                  <c:v>23030.094166666662</c:v>
                </c:pt>
                <c:pt idx="11">
                  <c:v>23030.094166666662</c:v>
                </c:pt>
                <c:pt idx="12">
                  <c:v>24045.64</c:v>
                </c:pt>
                <c:pt idx="13">
                  <c:v>24045.64</c:v>
                </c:pt>
                <c:pt idx="14">
                  <c:v>24045.64</c:v>
                </c:pt>
                <c:pt idx="15">
                  <c:v>24045.64</c:v>
                </c:pt>
                <c:pt idx="16">
                  <c:v>24045.64</c:v>
                </c:pt>
                <c:pt idx="17">
                  <c:v>24045.64</c:v>
                </c:pt>
                <c:pt idx="18">
                  <c:v>24045.64</c:v>
                </c:pt>
                <c:pt idx="19">
                  <c:v>24045.64</c:v>
                </c:pt>
                <c:pt idx="20">
                  <c:v>24045.64</c:v>
                </c:pt>
                <c:pt idx="21">
                  <c:v>24045.64</c:v>
                </c:pt>
                <c:pt idx="22">
                  <c:v>24045.64</c:v>
                </c:pt>
                <c:pt idx="23">
                  <c:v>24045.64</c:v>
                </c:pt>
              </c:numCache>
            </c:numRef>
          </c:val>
          <c:extLst>
            <c:ext xmlns:c16="http://schemas.microsoft.com/office/drawing/2014/chart" uri="{C3380CC4-5D6E-409C-BE32-E72D297353CC}">
              <c16:uniqueId val="{00000001-D3D8-4600-979C-4175276BAFE7}"/>
            </c:ext>
          </c:extLst>
        </c:ser>
        <c:dLbls>
          <c:showLegendKey val="0"/>
          <c:showVal val="0"/>
          <c:showCatName val="0"/>
          <c:showSerName val="0"/>
          <c:showPercent val="0"/>
          <c:showBubbleSize val="0"/>
        </c:dLbls>
        <c:gapWidth val="150"/>
        <c:overlap val="-20"/>
        <c:axId val="728812559"/>
        <c:axId val="763757823"/>
      </c:barChart>
      <c:lineChart>
        <c:grouping val="standard"/>
        <c:varyColors val="0"/>
        <c:ser>
          <c:idx val="1"/>
          <c:order val="2"/>
          <c:tx>
            <c:strRef>
              <c:f>Sheet1!$S$28</c:f>
              <c:strCache>
                <c:ptCount val="1"/>
                <c:pt idx="0">
                  <c:v>Ending Cash Balance</c:v>
                </c:pt>
              </c:strCache>
            </c:strRef>
          </c:tx>
          <c:spPr>
            <a:ln w="34925" cap="rnd">
              <a:solidFill>
                <a:schemeClr val="accent2"/>
              </a:solidFill>
              <a:prstDash val="sysDot"/>
              <a:round/>
            </a:ln>
            <a:effectLst>
              <a:outerShdw blurRad="57150" dist="19050" dir="5400000" algn="ctr" rotWithShape="0">
                <a:srgbClr val="000000">
                  <a:alpha val="63000"/>
                </a:srgbClr>
              </a:outerShdw>
            </a:effectLst>
          </c:spPr>
          <c:marker>
            <c:symbol val="none"/>
          </c:marker>
          <c:cat>
            <c:multiLvlStrRef>
              <c:f>(Sheet1!$P$29:$Q$40,Sheet1!$P$43:$Q$54)</c:f>
              <c:multiLvlStrCache>
                <c:ptCount val="24"/>
                <c:lvl>
                  <c:pt idx="0">
                    <c:v>FFY26 </c:v>
                  </c:pt>
                  <c:pt idx="1">
                    <c:v>FFY26 </c:v>
                  </c:pt>
                  <c:pt idx="2">
                    <c:v>FFY26</c:v>
                  </c:pt>
                  <c:pt idx="3">
                    <c:v>FFY26</c:v>
                  </c:pt>
                  <c:pt idx="4">
                    <c:v>FFY26</c:v>
                  </c:pt>
                  <c:pt idx="5">
                    <c:v>FFY26</c:v>
                  </c:pt>
                  <c:pt idx="6">
                    <c:v>FFY26</c:v>
                  </c:pt>
                  <c:pt idx="7">
                    <c:v>FFY26</c:v>
                  </c:pt>
                  <c:pt idx="8">
                    <c:v>FFY26</c:v>
                  </c:pt>
                  <c:pt idx="9">
                    <c:v>FFY26</c:v>
                  </c:pt>
                  <c:pt idx="10">
                    <c:v>FFY26</c:v>
                  </c:pt>
                  <c:pt idx="11">
                    <c:v>FFY26</c:v>
                  </c:pt>
                  <c:pt idx="12">
                    <c:v>FFY27</c:v>
                  </c:pt>
                  <c:pt idx="13">
                    <c:v>FFY27</c:v>
                  </c:pt>
                  <c:pt idx="14">
                    <c:v>FFY27</c:v>
                  </c:pt>
                  <c:pt idx="15">
                    <c:v>FFY27</c:v>
                  </c:pt>
                  <c:pt idx="16">
                    <c:v>FFY27</c:v>
                  </c:pt>
                  <c:pt idx="17">
                    <c:v>FFY27</c:v>
                  </c:pt>
                  <c:pt idx="18">
                    <c:v>FFY27</c:v>
                  </c:pt>
                  <c:pt idx="19">
                    <c:v>FFY27</c:v>
                  </c:pt>
                  <c:pt idx="20">
                    <c:v>FFY27</c:v>
                  </c:pt>
                  <c:pt idx="21">
                    <c:v>FFY27</c:v>
                  </c:pt>
                  <c:pt idx="22">
                    <c:v>FFY27</c:v>
                  </c:pt>
                  <c:pt idx="23">
                    <c:v>FFY27</c:v>
                  </c:pt>
                </c:lvl>
                <c:lvl>
                  <c:pt idx="0">
                    <c:v>October</c:v>
                  </c:pt>
                  <c:pt idx="1">
                    <c:v>November</c:v>
                  </c:pt>
                  <c:pt idx="2">
                    <c:v>December</c:v>
                  </c:pt>
                  <c:pt idx="3">
                    <c:v>January</c:v>
                  </c:pt>
                  <c:pt idx="4">
                    <c:v>February</c:v>
                  </c:pt>
                  <c:pt idx="5">
                    <c:v>March</c:v>
                  </c:pt>
                  <c:pt idx="6">
                    <c:v>April</c:v>
                  </c:pt>
                  <c:pt idx="7">
                    <c:v>May</c:v>
                  </c:pt>
                  <c:pt idx="8">
                    <c:v>June</c:v>
                  </c:pt>
                  <c:pt idx="9">
                    <c:v>July</c:v>
                  </c:pt>
                  <c:pt idx="10">
                    <c:v>August</c:v>
                  </c:pt>
                  <c:pt idx="11">
                    <c:v>September</c:v>
                  </c:pt>
                  <c:pt idx="12">
                    <c:v>October</c:v>
                  </c:pt>
                  <c:pt idx="13">
                    <c:v>November</c:v>
                  </c:pt>
                  <c:pt idx="14">
                    <c:v>December</c:v>
                  </c:pt>
                  <c:pt idx="15">
                    <c:v>January</c:v>
                  </c:pt>
                  <c:pt idx="16">
                    <c:v>February</c:v>
                  </c:pt>
                  <c:pt idx="17">
                    <c:v>March</c:v>
                  </c:pt>
                  <c:pt idx="18">
                    <c:v>April</c:v>
                  </c:pt>
                  <c:pt idx="19">
                    <c:v>May</c:v>
                  </c:pt>
                  <c:pt idx="20">
                    <c:v>June</c:v>
                  </c:pt>
                  <c:pt idx="21">
                    <c:v>July</c:v>
                  </c:pt>
                  <c:pt idx="22">
                    <c:v>August</c:v>
                  </c:pt>
                  <c:pt idx="23">
                    <c:v>September</c:v>
                  </c:pt>
                </c:lvl>
              </c:multiLvlStrCache>
            </c:multiLvlStrRef>
          </c:cat>
          <c:val>
            <c:numRef>
              <c:f>(Sheet1!$S$29:$S$40,Sheet1!$S$43:$S$54)</c:f>
              <c:numCache>
                <c:formatCode>_("$"* #,##0.00_);_("$"* \(#,##0.00\);_("$"* "-"??_);_(@_)</c:formatCode>
                <c:ptCount val="24"/>
                <c:pt idx="0">
                  <c:v>495037.39</c:v>
                </c:pt>
                <c:pt idx="1">
                  <c:v>487616.39</c:v>
                </c:pt>
                <c:pt idx="2">
                  <c:v>461918.37</c:v>
                </c:pt>
                <c:pt idx="3">
                  <c:v>445575.07</c:v>
                </c:pt>
                <c:pt idx="4">
                  <c:v>422351.97583333333</c:v>
                </c:pt>
                <c:pt idx="5">
                  <c:v>420351.43583333335</c:v>
                </c:pt>
                <c:pt idx="6">
                  <c:v>397321.34166666667</c:v>
                </c:pt>
                <c:pt idx="7">
                  <c:v>374291.2475</c:v>
                </c:pt>
                <c:pt idx="8">
                  <c:v>351261.15333333332</c:v>
                </c:pt>
                <c:pt idx="9">
                  <c:v>328231.05916666664</c:v>
                </c:pt>
                <c:pt idx="10">
                  <c:v>305200.96499999997</c:v>
                </c:pt>
                <c:pt idx="11">
                  <c:v>282170.87083333329</c:v>
                </c:pt>
                <c:pt idx="12">
                  <c:v>258125.23083333333</c:v>
                </c:pt>
                <c:pt idx="13">
                  <c:v>234079.59083333332</c:v>
                </c:pt>
                <c:pt idx="14">
                  <c:v>210033.95083333331</c:v>
                </c:pt>
                <c:pt idx="15">
                  <c:v>185988.31083333329</c:v>
                </c:pt>
                <c:pt idx="16">
                  <c:v>161942.67083333328</c:v>
                </c:pt>
                <c:pt idx="17">
                  <c:v>153995.69083333327</c:v>
                </c:pt>
                <c:pt idx="18">
                  <c:v>146048.71083333326</c:v>
                </c:pt>
                <c:pt idx="19">
                  <c:v>138101.73083333325</c:v>
                </c:pt>
                <c:pt idx="20">
                  <c:v>130154.75083333325</c:v>
                </c:pt>
                <c:pt idx="21">
                  <c:v>122207.77083333326</c:v>
                </c:pt>
                <c:pt idx="22">
                  <c:v>114260.79083333326</c:v>
                </c:pt>
                <c:pt idx="23">
                  <c:v>106313.81083333326</c:v>
                </c:pt>
              </c:numCache>
            </c:numRef>
          </c:val>
          <c:smooth val="0"/>
          <c:extLst>
            <c:ext xmlns:c16="http://schemas.microsoft.com/office/drawing/2014/chart" uri="{C3380CC4-5D6E-409C-BE32-E72D297353CC}">
              <c16:uniqueId val="{00000001-EB5B-481E-BFA5-68AF74EB1184}"/>
            </c:ext>
          </c:extLst>
        </c:ser>
        <c:ser>
          <c:idx val="3"/>
          <c:order val="3"/>
          <c:tx>
            <c:strRef>
              <c:f>Sheet1!$V$28</c:f>
              <c:strCache>
                <c:ptCount val="1"/>
                <c:pt idx="0">
                  <c:v>Ending Cash Balance - Subsidization</c:v>
                </c:pt>
              </c:strCache>
            </c:strRef>
          </c:tx>
          <c:spPr>
            <a:ln w="34925" cap="rnd">
              <a:solidFill>
                <a:schemeClr val="accent4"/>
              </a:solidFill>
              <a:prstDash val="lgDashDot"/>
              <a:round/>
            </a:ln>
            <a:effectLst>
              <a:outerShdw blurRad="57150" dist="19050" dir="5400000" algn="ctr" rotWithShape="0">
                <a:srgbClr val="000000">
                  <a:alpha val="63000"/>
                </a:srgbClr>
              </a:outerShdw>
            </a:effectLst>
          </c:spPr>
          <c:marker>
            <c:symbol val="none"/>
          </c:marker>
          <c:cat>
            <c:multiLvlStrRef>
              <c:f>(Sheet1!$P$29:$Q$40,Sheet1!$P$43:$Q$54)</c:f>
              <c:multiLvlStrCache>
                <c:ptCount val="24"/>
                <c:lvl>
                  <c:pt idx="0">
                    <c:v>FFY26 </c:v>
                  </c:pt>
                  <c:pt idx="1">
                    <c:v>FFY26 </c:v>
                  </c:pt>
                  <c:pt idx="2">
                    <c:v>FFY26</c:v>
                  </c:pt>
                  <c:pt idx="3">
                    <c:v>FFY26</c:v>
                  </c:pt>
                  <c:pt idx="4">
                    <c:v>FFY26</c:v>
                  </c:pt>
                  <c:pt idx="5">
                    <c:v>FFY26</c:v>
                  </c:pt>
                  <c:pt idx="6">
                    <c:v>FFY26</c:v>
                  </c:pt>
                  <c:pt idx="7">
                    <c:v>FFY26</c:v>
                  </c:pt>
                  <c:pt idx="8">
                    <c:v>FFY26</c:v>
                  </c:pt>
                  <c:pt idx="9">
                    <c:v>FFY26</c:v>
                  </c:pt>
                  <c:pt idx="10">
                    <c:v>FFY26</c:v>
                  </c:pt>
                  <c:pt idx="11">
                    <c:v>FFY26</c:v>
                  </c:pt>
                  <c:pt idx="12">
                    <c:v>FFY27</c:v>
                  </c:pt>
                  <c:pt idx="13">
                    <c:v>FFY27</c:v>
                  </c:pt>
                  <c:pt idx="14">
                    <c:v>FFY27</c:v>
                  </c:pt>
                  <c:pt idx="15">
                    <c:v>FFY27</c:v>
                  </c:pt>
                  <c:pt idx="16">
                    <c:v>FFY27</c:v>
                  </c:pt>
                  <c:pt idx="17">
                    <c:v>FFY27</c:v>
                  </c:pt>
                  <c:pt idx="18">
                    <c:v>FFY27</c:v>
                  </c:pt>
                  <c:pt idx="19">
                    <c:v>FFY27</c:v>
                  </c:pt>
                  <c:pt idx="20">
                    <c:v>FFY27</c:v>
                  </c:pt>
                  <c:pt idx="21">
                    <c:v>FFY27</c:v>
                  </c:pt>
                  <c:pt idx="22">
                    <c:v>FFY27</c:v>
                  </c:pt>
                  <c:pt idx="23">
                    <c:v>FFY27</c:v>
                  </c:pt>
                </c:lvl>
                <c:lvl>
                  <c:pt idx="0">
                    <c:v>October</c:v>
                  </c:pt>
                  <c:pt idx="1">
                    <c:v>November</c:v>
                  </c:pt>
                  <c:pt idx="2">
                    <c:v>December</c:v>
                  </c:pt>
                  <c:pt idx="3">
                    <c:v>January</c:v>
                  </c:pt>
                  <c:pt idx="4">
                    <c:v>February</c:v>
                  </c:pt>
                  <c:pt idx="5">
                    <c:v>March</c:v>
                  </c:pt>
                  <c:pt idx="6">
                    <c:v>April</c:v>
                  </c:pt>
                  <c:pt idx="7">
                    <c:v>May</c:v>
                  </c:pt>
                  <c:pt idx="8">
                    <c:v>June</c:v>
                  </c:pt>
                  <c:pt idx="9">
                    <c:v>July</c:v>
                  </c:pt>
                  <c:pt idx="10">
                    <c:v>August</c:v>
                  </c:pt>
                  <c:pt idx="11">
                    <c:v>September</c:v>
                  </c:pt>
                  <c:pt idx="12">
                    <c:v>October</c:v>
                  </c:pt>
                  <c:pt idx="13">
                    <c:v>November</c:v>
                  </c:pt>
                  <c:pt idx="14">
                    <c:v>December</c:v>
                  </c:pt>
                  <c:pt idx="15">
                    <c:v>January</c:v>
                  </c:pt>
                  <c:pt idx="16">
                    <c:v>February</c:v>
                  </c:pt>
                  <c:pt idx="17">
                    <c:v>March</c:v>
                  </c:pt>
                  <c:pt idx="18">
                    <c:v>April</c:v>
                  </c:pt>
                  <c:pt idx="19">
                    <c:v>May</c:v>
                  </c:pt>
                  <c:pt idx="20">
                    <c:v>June</c:v>
                  </c:pt>
                  <c:pt idx="21">
                    <c:v>July</c:v>
                  </c:pt>
                  <c:pt idx="22">
                    <c:v>August</c:v>
                  </c:pt>
                  <c:pt idx="23">
                    <c:v>September</c:v>
                  </c:pt>
                </c:lvl>
              </c:multiLvlStrCache>
            </c:multiLvlStrRef>
          </c:cat>
          <c:val>
            <c:numRef>
              <c:f>(Sheet1!$V$29:$V$40,Sheet1!$V$43:$V$54)</c:f>
              <c:numCache>
                <c:formatCode>_("$"* #,##0.00_);_("$"* \(#,##0.00\);_("$"* "-"??_);_(@_)</c:formatCode>
                <c:ptCount val="24"/>
                <c:pt idx="0">
                  <c:v>495037.39</c:v>
                </c:pt>
                <c:pt idx="1">
                  <c:v>487616.39</c:v>
                </c:pt>
                <c:pt idx="2">
                  <c:v>461918.37</c:v>
                </c:pt>
                <c:pt idx="3">
                  <c:v>445575.07</c:v>
                </c:pt>
                <c:pt idx="4">
                  <c:v>422351.97583333333</c:v>
                </c:pt>
                <c:pt idx="5">
                  <c:v>420351.43583333335</c:v>
                </c:pt>
                <c:pt idx="6">
                  <c:v>397321.34166666667</c:v>
                </c:pt>
                <c:pt idx="7">
                  <c:v>374291.2475</c:v>
                </c:pt>
                <c:pt idx="8">
                  <c:v>351261.15333333332</c:v>
                </c:pt>
                <c:pt idx="9">
                  <c:v>649948.05916666659</c:v>
                </c:pt>
                <c:pt idx="10">
                  <c:v>626917.96499999997</c:v>
                </c:pt>
                <c:pt idx="11">
                  <c:v>603887.87083333335</c:v>
                </c:pt>
                <c:pt idx="12">
                  <c:v>579842.23083333333</c:v>
                </c:pt>
                <c:pt idx="13">
                  <c:v>555796.59083333332</c:v>
                </c:pt>
                <c:pt idx="14">
                  <c:v>531750.95083333331</c:v>
                </c:pt>
                <c:pt idx="15">
                  <c:v>507705.31083333329</c:v>
                </c:pt>
                <c:pt idx="16">
                  <c:v>483659.67083333328</c:v>
                </c:pt>
                <c:pt idx="17">
                  <c:v>459614.03083333327</c:v>
                </c:pt>
                <c:pt idx="18">
                  <c:v>435568.39083333325</c:v>
                </c:pt>
                <c:pt idx="19">
                  <c:v>411522.75083333324</c:v>
                </c:pt>
                <c:pt idx="20">
                  <c:v>387477.11083333322</c:v>
                </c:pt>
                <c:pt idx="21">
                  <c:v>363431.47083333321</c:v>
                </c:pt>
                <c:pt idx="22">
                  <c:v>339385.8308333332</c:v>
                </c:pt>
                <c:pt idx="23">
                  <c:v>315340.19083333318</c:v>
                </c:pt>
              </c:numCache>
            </c:numRef>
          </c:val>
          <c:smooth val="0"/>
          <c:extLst>
            <c:ext xmlns:c16="http://schemas.microsoft.com/office/drawing/2014/chart" uri="{C3380CC4-5D6E-409C-BE32-E72D297353CC}">
              <c16:uniqueId val="{00000000-D3D8-4600-979C-4175276BAFE7}"/>
            </c:ext>
          </c:extLst>
        </c:ser>
        <c:ser>
          <c:idx val="2"/>
          <c:order val="4"/>
          <c:tx>
            <c:strRef>
              <c:f>Sheet1!$T$28</c:f>
              <c:strCache>
                <c:ptCount val="1"/>
                <c:pt idx="0">
                  <c:v>Monthly Expenses</c:v>
                </c:pt>
              </c:strCache>
            </c:strRef>
          </c:tx>
          <c:spPr>
            <a:ln w="34925" cap="rnd">
              <a:solidFill>
                <a:schemeClr val="accent3"/>
              </a:solidFill>
              <a:prstDash val="sysDot"/>
              <a:round/>
            </a:ln>
            <a:effectLst>
              <a:outerShdw blurRad="57150" dist="19050" dir="5400000" algn="ctr" rotWithShape="0">
                <a:srgbClr val="000000">
                  <a:alpha val="63000"/>
                </a:srgbClr>
              </a:outerShdw>
            </a:effectLst>
          </c:spPr>
          <c:marker>
            <c:symbol val="none"/>
          </c:marker>
          <c:cat>
            <c:multiLvlStrRef>
              <c:f>(Sheet1!$P$29:$Q$40,Sheet1!$P$43:$Q$54)</c:f>
              <c:multiLvlStrCache>
                <c:ptCount val="24"/>
                <c:lvl>
                  <c:pt idx="0">
                    <c:v>FFY26 </c:v>
                  </c:pt>
                  <c:pt idx="1">
                    <c:v>FFY26 </c:v>
                  </c:pt>
                  <c:pt idx="2">
                    <c:v>FFY26</c:v>
                  </c:pt>
                  <c:pt idx="3">
                    <c:v>FFY26</c:v>
                  </c:pt>
                  <c:pt idx="4">
                    <c:v>FFY26</c:v>
                  </c:pt>
                  <c:pt idx="5">
                    <c:v>FFY26</c:v>
                  </c:pt>
                  <c:pt idx="6">
                    <c:v>FFY26</c:v>
                  </c:pt>
                  <c:pt idx="7">
                    <c:v>FFY26</c:v>
                  </c:pt>
                  <c:pt idx="8">
                    <c:v>FFY26</c:v>
                  </c:pt>
                  <c:pt idx="9">
                    <c:v>FFY26</c:v>
                  </c:pt>
                  <c:pt idx="10">
                    <c:v>FFY26</c:v>
                  </c:pt>
                  <c:pt idx="11">
                    <c:v>FFY26</c:v>
                  </c:pt>
                  <c:pt idx="12">
                    <c:v>FFY27</c:v>
                  </c:pt>
                  <c:pt idx="13">
                    <c:v>FFY27</c:v>
                  </c:pt>
                  <c:pt idx="14">
                    <c:v>FFY27</c:v>
                  </c:pt>
                  <c:pt idx="15">
                    <c:v>FFY27</c:v>
                  </c:pt>
                  <c:pt idx="16">
                    <c:v>FFY27</c:v>
                  </c:pt>
                  <c:pt idx="17">
                    <c:v>FFY27</c:v>
                  </c:pt>
                  <c:pt idx="18">
                    <c:v>FFY27</c:v>
                  </c:pt>
                  <c:pt idx="19">
                    <c:v>FFY27</c:v>
                  </c:pt>
                  <c:pt idx="20">
                    <c:v>FFY27</c:v>
                  </c:pt>
                  <c:pt idx="21">
                    <c:v>FFY27</c:v>
                  </c:pt>
                  <c:pt idx="22">
                    <c:v>FFY27</c:v>
                  </c:pt>
                  <c:pt idx="23">
                    <c:v>FFY27</c:v>
                  </c:pt>
                </c:lvl>
                <c:lvl>
                  <c:pt idx="0">
                    <c:v>October</c:v>
                  </c:pt>
                  <c:pt idx="1">
                    <c:v>November</c:v>
                  </c:pt>
                  <c:pt idx="2">
                    <c:v>December</c:v>
                  </c:pt>
                  <c:pt idx="3">
                    <c:v>January</c:v>
                  </c:pt>
                  <c:pt idx="4">
                    <c:v>February</c:v>
                  </c:pt>
                  <c:pt idx="5">
                    <c:v>March</c:v>
                  </c:pt>
                  <c:pt idx="6">
                    <c:v>April</c:v>
                  </c:pt>
                  <c:pt idx="7">
                    <c:v>May</c:v>
                  </c:pt>
                  <c:pt idx="8">
                    <c:v>June</c:v>
                  </c:pt>
                  <c:pt idx="9">
                    <c:v>July</c:v>
                  </c:pt>
                  <c:pt idx="10">
                    <c:v>August</c:v>
                  </c:pt>
                  <c:pt idx="11">
                    <c:v>September</c:v>
                  </c:pt>
                  <c:pt idx="12">
                    <c:v>October</c:v>
                  </c:pt>
                  <c:pt idx="13">
                    <c:v>November</c:v>
                  </c:pt>
                  <c:pt idx="14">
                    <c:v>December</c:v>
                  </c:pt>
                  <c:pt idx="15">
                    <c:v>January</c:v>
                  </c:pt>
                  <c:pt idx="16">
                    <c:v>February</c:v>
                  </c:pt>
                  <c:pt idx="17">
                    <c:v>March</c:v>
                  </c:pt>
                  <c:pt idx="18">
                    <c:v>April</c:v>
                  </c:pt>
                  <c:pt idx="19">
                    <c:v>May</c:v>
                  </c:pt>
                  <c:pt idx="20">
                    <c:v>June</c:v>
                  </c:pt>
                  <c:pt idx="21">
                    <c:v>July</c:v>
                  </c:pt>
                  <c:pt idx="22">
                    <c:v>August</c:v>
                  </c:pt>
                  <c:pt idx="23">
                    <c:v>September</c:v>
                  </c:pt>
                </c:lvl>
              </c:multiLvlStrCache>
            </c:multiLvlStrRef>
          </c:cat>
          <c:val>
            <c:numRef>
              <c:f>(Sheet1!$T$29:$T$40,Sheet1!$T$43:$T$54)</c:f>
              <c:numCache>
                <c:formatCode>_("$"* #,##0.00_);_("$"* \(#,##0.00\);_("$"* "-"??_);_(@_)</c:formatCode>
                <c:ptCount val="24"/>
                <c:pt idx="0">
                  <c:v>111647</c:v>
                </c:pt>
                <c:pt idx="1">
                  <c:v>108230.59</c:v>
                </c:pt>
                <c:pt idx="2">
                  <c:v>135673.97999999998</c:v>
                </c:pt>
                <c:pt idx="3">
                  <c:v>116848.93</c:v>
                </c:pt>
                <c:pt idx="4">
                  <c:v>118595.2</c:v>
                </c:pt>
                <c:pt idx="5">
                  <c:v>114273.33</c:v>
                </c:pt>
                <c:pt idx="6">
                  <c:v>122727.43333333333</c:v>
                </c:pt>
                <c:pt idx="7">
                  <c:v>122727.43333333333</c:v>
                </c:pt>
                <c:pt idx="8">
                  <c:v>122727.43333333333</c:v>
                </c:pt>
                <c:pt idx="9">
                  <c:v>122727.43333333333</c:v>
                </c:pt>
                <c:pt idx="10">
                  <c:v>122727.43333333333</c:v>
                </c:pt>
                <c:pt idx="11">
                  <c:v>122727.43333333333</c:v>
                </c:pt>
                <c:pt idx="12">
                  <c:v>147166.43</c:v>
                </c:pt>
                <c:pt idx="13">
                  <c:v>147166.43</c:v>
                </c:pt>
                <c:pt idx="14">
                  <c:v>147166.43</c:v>
                </c:pt>
                <c:pt idx="15">
                  <c:v>147166.43</c:v>
                </c:pt>
                <c:pt idx="16">
                  <c:v>147166.43</c:v>
                </c:pt>
                <c:pt idx="17">
                  <c:v>39734.93</c:v>
                </c:pt>
                <c:pt idx="18">
                  <c:v>39734.93</c:v>
                </c:pt>
                <c:pt idx="19">
                  <c:v>39734.93</c:v>
                </c:pt>
                <c:pt idx="20">
                  <c:v>39734.93</c:v>
                </c:pt>
                <c:pt idx="21">
                  <c:v>39734.93</c:v>
                </c:pt>
                <c:pt idx="22">
                  <c:v>39734.93</c:v>
                </c:pt>
                <c:pt idx="23">
                  <c:v>39734.93</c:v>
                </c:pt>
              </c:numCache>
            </c:numRef>
          </c:val>
          <c:smooth val="0"/>
          <c:extLst>
            <c:ext xmlns:c16="http://schemas.microsoft.com/office/drawing/2014/chart" uri="{C3380CC4-5D6E-409C-BE32-E72D297353CC}">
              <c16:uniqueId val="{00000004-EB5B-481E-BFA5-68AF74EB1184}"/>
            </c:ext>
          </c:extLst>
        </c:ser>
        <c:ser>
          <c:idx val="5"/>
          <c:order val="5"/>
          <c:tx>
            <c:strRef>
              <c:f>Sheet1!$W$28</c:f>
              <c:strCache>
                <c:ptCount val="1"/>
                <c:pt idx="0">
                  <c:v>Monthly Expenses - Subsidization</c:v>
                </c:pt>
              </c:strCache>
            </c:strRef>
          </c:tx>
          <c:spPr>
            <a:ln w="34925" cap="rnd">
              <a:solidFill>
                <a:schemeClr val="accent6"/>
              </a:solidFill>
              <a:prstDash val="lgDashDot"/>
              <a:round/>
            </a:ln>
            <a:effectLst>
              <a:outerShdw blurRad="57150" dist="19050" dir="5400000" algn="ctr" rotWithShape="0">
                <a:srgbClr val="000000">
                  <a:alpha val="63000"/>
                </a:srgbClr>
              </a:outerShdw>
            </a:effectLst>
          </c:spPr>
          <c:marker>
            <c:symbol val="none"/>
          </c:marker>
          <c:cat>
            <c:multiLvlStrRef>
              <c:f>(Sheet1!$P$29:$Q$40,Sheet1!$P$43:$Q$54)</c:f>
              <c:multiLvlStrCache>
                <c:ptCount val="24"/>
                <c:lvl>
                  <c:pt idx="0">
                    <c:v>FFY26 </c:v>
                  </c:pt>
                  <c:pt idx="1">
                    <c:v>FFY26 </c:v>
                  </c:pt>
                  <c:pt idx="2">
                    <c:v>FFY26</c:v>
                  </c:pt>
                  <c:pt idx="3">
                    <c:v>FFY26</c:v>
                  </c:pt>
                  <c:pt idx="4">
                    <c:v>FFY26</c:v>
                  </c:pt>
                  <c:pt idx="5">
                    <c:v>FFY26</c:v>
                  </c:pt>
                  <c:pt idx="6">
                    <c:v>FFY26</c:v>
                  </c:pt>
                  <c:pt idx="7">
                    <c:v>FFY26</c:v>
                  </c:pt>
                  <c:pt idx="8">
                    <c:v>FFY26</c:v>
                  </c:pt>
                  <c:pt idx="9">
                    <c:v>FFY26</c:v>
                  </c:pt>
                  <c:pt idx="10">
                    <c:v>FFY26</c:v>
                  </c:pt>
                  <c:pt idx="11">
                    <c:v>FFY26</c:v>
                  </c:pt>
                  <c:pt idx="12">
                    <c:v>FFY27</c:v>
                  </c:pt>
                  <c:pt idx="13">
                    <c:v>FFY27</c:v>
                  </c:pt>
                  <c:pt idx="14">
                    <c:v>FFY27</c:v>
                  </c:pt>
                  <c:pt idx="15">
                    <c:v>FFY27</c:v>
                  </c:pt>
                  <c:pt idx="16">
                    <c:v>FFY27</c:v>
                  </c:pt>
                  <c:pt idx="17">
                    <c:v>FFY27</c:v>
                  </c:pt>
                  <c:pt idx="18">
                    <c:v>FFY27</c:v>
                  </c:pt>
                  <c:pt idx="19">
                    <c:v>FFY27</c:v>
                  </c:pt>
                  <c:pt idx="20">
                    <c:v>FFY27</c:v>
                  </c:pt>
                  <c:pt idx="21">
                    <c:v>FFY27</c:v>
                  </c:pt>
                  <c:pt idx="22">
                    <c:v>FFY27</c:v>
                  </c:pt>
                  <c:pt idx="23">
                    <c:v>FFY27</c:v>
                  </c:pt>
                </c:lvl>
                <c:lvl>
                  <c:pt idx="0">
                    <c:v>October</c:v>
                  </c:pt>
                  <c:pt idx="1">
                    <c:v>November</c:v>
                  </c:pt>
                  <c:pt idx="2">
                    <c:v>December</c:v>
                  </c:pt>
                  <c:pt idx="3">
                    <c:v>January</c:v>
                  </c:pt>
                  <c:pt idx="4">
                    <c:v>February</c:v>
                  </c:pt>
                  <c:pt idx="5">
                    <c:v>March</c:v>
                  </c:pt>
                  <c:pt idx="6">
                    <c:v>April</c:v>
                  </c:pt>
                  <c:pt idx="7">
                    <c:v>May</c:v>
                  </c:pt>
                  <c:pt idx="8">
                    <c:v>June</c:v>
                  </c:pt>
                  <c:pt idx="9">
                    <c:v>July</c:v>
                  </c:pt>
                  <c:pt idx="10">
                    <c:v>August</c:v>
                  </c:pt>
                  <c:pt idx="11">
                    <c:v>September</c:v>
                  </c:pt>
                  <c:pt idx="12">
                    <c:v>October</c:v>
                  </c:pt>
                  <c:pt idx="13">
                    <c:v>November</c:v>
                  </c:pt>
                  <c:pt idx="14">
                    <c:v>December</c:v>
                  </c:pt>
                  <c:pt idx="15">
                    <c:v>January</c:v>
                  </c:pt>
                  <c:pt idx="16">
                    <c:v>February</c:v>
                  </c:pt>
                  <c:pt idx="17">
                    <c:v>March</c:v>
                  </c:pt>
                  <c:pt idx="18">
                    <c:v>April</c:v>
                  </c:pt>
                  <c:pt idx="19">
                    <c:v>May</c:v>
                  </c:pt>
                  <c:pt idx="20">
                    <c:v>June</c:v>
                  </c:pt>
                  <c:pt idx="21">
                    <c:v>July</c:v>
                  </c:pt>
                  <c:pt idx="22">
                    <c:v>August</c:v>
                  </c:pt>
                  <c:pt idx="23">
                    <c:v>September</c:v>
                  </c:pt>
                </c:lvl>
              </c:multiLvlStrCache>
            </c:multiLvlStrRef>
          </c:cat>
          <c:val>
            <c:numRef>
              <c:f>(Sheet1!$W$29:$W$40,Sheet1!$W$43:$W$54)</c:f>
              <c:numCache>
                <c:formatCode>_("$"* #,##0.00_);_("$"* \(#,##0.00\);_("$"* "-"??_);_(@_)</c:formatCode>
                <c:ptCount val="24"/>
                <c:pt idx="0">
                  <c:v>111647</c:v>
                </c:pt>
                <c:pt idx="1">
                  <c:v>108230.59</c:v>
                </c:pt>
                <c:pt idx="2">
                  <c:v>135673.97999999998</c:v>
                </c:pt>
                <c:pt idx="3">
                  <c:v>116848.93</c:v>
                </c:pt>
                <c:pt idx="4">
                  <c:v>118595.2</c:v>
                </c:pt>
                <c:pt idx="5">
                  <c:v>114273.33</c:v>
                </c:pt>
                <c:pt idx="6">
                  <c:v>122727.43333333333</c:v>
                </c:pt>
                <c:pt idx="7">
                  <c:v>122727.43333333333</c:v>
                </c:pt>
                <c:pt idx="8">
                  <c:v>122727.43333333333</c:v>
                </c:pt>
                <c:pt idx="9">
                  <c:v>122727.43333333333</c:v>
                </c:pt>
                <c:pt idx="10">
                  <c:v>122727.43333333333</c:v>
                </c:pt>
                <c:pt idx="11">
                  <c:v>122727.43333333333</c:v>
                </c:pt>
                <c:pt idx="12">
                  <c:v>147166.43</c:v>
                </c:pt>
                <c:pt idx="13">
                  <c:v>147166.43</c:v>
                </c:pt>
                <c:pt idx="14">
                  <c:v>147166.43</c:v>
                </c:pt>
                <c:pt idx="15">
                  <c:v>147166.43</c:v>
                </c:pt>
                <c:pt idx="16">
                  <c:v>147166.43</c:v>
                </c:pt>
                <c:pt idx="17">
                  <c:v>147166.43</c:v>
                </c:pt>
                <c:pt idx="18">
                  <c:v>147166.43</c:v>
                </c:pt>
                <c:pt idx="19">
                  <c:v>147166.43</c:v>
                </c:pt>
                <c:pt idx="20">
                  <c:v>147166.43</c:v>
                </c:pt>
                <c:pt idx="21">
                  <c:v>147166.43</c:v>
                </c:pt>
                <c:pt idx="22">
                  <c:v>147166.43</c:v>
                </c:pt>
                <c:pt idx="23">
                  <c:v>147166.43</c:v>
                </c:pt>
              </c:numCache>
            </c:numRef>
          </c:val>
          <c:smooth val="0"/>
          <c:extLst>
            <c:ext xmlns:c16="http://schemas.microsoft.com/office/drawing/2014/chart" uri="{C3380CC4-5D6E-409C-BE32-E72D297353CC}">
              <c16:uniqueId val="{00000000-6E3B-485F-954D-4872EC2A4CB3}"/>
            </c:ext>
          </c:extLst>
        </c:ser>
        <c:dLbls>
          <c:showLegendKey val="0"/>
          <c:showVal val="0"/>
          <c:showCatName val="0"/>
          <c:showSerName val="0"/>
          <c:showPercent val="0"/>
          <c:showBubbleSize val="0"/>
        </c:dLbls>
        <c:marker val="1"/>
        <c:smooth val="0"/>
        <c:axId val="617914847"/>
        <c:axId val="631972015"/>
      </c:lineChart>
      <c:catAx>
        <c:axId val="728812559"/>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763757823"/>
        <c:crosses val="autoZero"/>
        <c:auto val="1"/>
        <c:lblAlgn val="ctr"/>
        <c:lblOffset val="100"/>
        <c:noMultiLvlLbl val="0"/>
      </c:catAx>
      <c:valAx>
        <c:axId val="763757823"/>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728812559"/>
        <c:crosses val="autoZero"/>
        <c:crossBetween val="between"/>
      </c:valAx>
      <c:valAx>
        <c:axId val="631972015"/>
        <c:scaling>
          <c:orientation val="minMax"/>
        </c:scaling>
        <c:delete val="0"/>
        <c:axPos val="r"/>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617914847"/>
        <c:crosses val="max"/>
        <c:crossBetween val="between"/>
      </c:valAx>
      <c:catAx>
        <c:axId val="617914847"/>
        <c:scaling>
          <c:orientation val="minMax"/>
        </c:scaling>
        <c:delete val="1"/>
        <c:axPos val="b"/>
        <c:numFmt formatCode="General" sourceLinked="1"/>
        <c:majorTickMark val="none"/>
        <c:minorTickMark val="none"/>
        <c:tickLblPos val="nextTo"/>
        <c:crossAx val="631972015"/>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52">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63</xdr:row>
      <xdr:rowOff>65151</xdr:rowOff>
    </xdr:from>
    <xdr:to>
      <xdr:col>16</xdr:col>
      <xdr:colOff>381000</xdr:colOff>
      <xdr:row>106</xdr:row>
      <xdr:rowOff>13607</xdr:rowOff>
    </xdr:to>
    <xdr:graphicFrame macro="">
      <xdr:nvGraphicFramePr>
        <xdr:cNvPr id="5" name="Chart 4">
          <a:extLst>
            <a:ext uri="{FF2B5EF4-FFF2-40B4-BE49-F238E27FC236}">
              <a16:creationId xmlns:a16="http://schemas.microsoft.com/office/drawing/2014/main" id="{FF7CD29B-F4C2-7748-4216-7292E3EB67F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0.61477</cdr:x>
      <cdr:y>0.38648</cdr:y>
    </cdr:from>
    <cdr:to>
      <cdr:x>0.66459</cdr:x>
      <cdr:y>0.50828</cdr:y>
    </cdr:to>
    <cdr:sp macro="" textlink="">
      <cdr:nvSpPr>
        <cdr:cNvPr id="3" name="TextBox 2">
          <a:extLst xmlns:a="http://schemas.openxmlformats.org/drawingml/2006/main">
            <a:ext uri="{FF2B5EF4-FFF2-40B4-BE49-F238E27FC236}">
              <a16:creationId xmlns:a16="http://schemas.microsoft.com/office/drawing/2014/main" id="{A6626FC3-DC5E-7B33-F4E6-BC64146EB17E}"/>
            </a:ext>
          </a:extLst>
        </cdr:cNvPr>
        <cdr:cNvSpPr txBox="1"/>
      </cdr:nvSpPr>
      <cdr:spPr>
        <a:xfrm xmlns:a="http://schemas.openxmlformats.org/drawingml/2006/main">
          <a:off x="11284324" y="2901204"/>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0.64872</cdr:x>
      <cdr:y>0.48739</cdr:y>
    </cdr:from>
    <cdr:to>
      <cdr:x>0.88828</cdr:x>
      <cdr:y>0.58949</cdr:y>
    </cdr:to>
    <cdr:sp macro="" textlink="">
      <cdr:nvSpPr>
        <cdr:cNvPr id="4" name="TextBox 3">
          <a:extLst xmlns:a="http://schemas.openxmlformats.org/drawingml/2006/main">
            <a:ext uri="{FF2B5EF4-FFF2-40B4-BE49-F238E27FC236}">
              <a16:creationId xmlns:a16="http://schemas.microsoft.com/office/drawing/2014/main" id="{7929B3FD-44EF-7949-F8AD-55BFF61101A4}"/>
            </a:ext>
          </a:extLst>
        </cdr:cNvPr>
        <cdr:cNvSpPr txBox="1"/>
      </cdr:nvSpPr>
      <cdr:spPr>
        <a:xfrm xmlns:a="http://schemas.openxmlformats.org/drawingml/2006/main" flipH="1" flipV="1">
          <a:off x="11907371" y="3658722"/>
          <a:ext cx="4397188" cy="76648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0.62541</cdr:x>
      <cdr:y>0.55534</cdr:y>
    </cdr:from>
    <cdr:to>
      <cdr:x>0.70534</cdr:x>
      <cdr:y>0.65898</cdr:y>
    </cdr:to>
    <cdr:sp macro="" textlink="">
      <cdr:nvSpPr>
        <cdr:cNvPr id="5" name="TextBox 4">
          <a:extLst xmlns:a="http://schemas.openxmlformats.org/drawingml/2006/main">
            <a:ext uri="{FF2B5EF4-FFF2-40B4-BE49-F238E27FC236}">
              <a16:creationId xmlns:a16="http://schemas.microsoft.com/office/drawing/2014/main" id="{52AB2E2A-9374-9FE7-6394-881EC96FAEAC}"/>
            </a:ext>
          </a:extLst>
        </cdr:cNvPr>
        <cdr:cNvSpPr txBox="1"/>
      </cdr:nvSpPr>
      <cdr:spPr>
        <a:xfrm xmlns:a="http://schemas.openxmlformats.org/drawingml/2006/main">
          <a:off x="12101294" y="4520458"/>
          <a:ext cx="1546671" cy="843642"/>
        </a:xfrm>
        <a:prstGeom xmlns:a="http://schemas.openxmlformats.org/drawingml/2006/main" prst="rect">
          <a:avLst/>
        </a:prstGeom>
        <a:solidFill xmlns:a="http://schemas.openxmlformats.org/drawingml/2006/main">
          <a:srgbClr val="FFFFFF">
            <a:alpha val="62000"/>
          </a:srgbClr>
        </a:solidFill>
        <a:ln xmlns:a="http://schemas.openxmlformats.org/drawingml/2006/main">
          <a:solidFill>
            <a:srgbClr val="FF0000"/>
          </a:solidFill>
        </a:ln>
      </cdr:spPr>
      <cdr:txBody>
        <a:bodyPr xmlns:a="http://schemas.openxmlformats.org/drawingml/2006/main" vertOverflow="clip" wrap="square" rtlCol="0"/>
        <a:lstStyle xmlns:a="http://schemas.openxmlformats.org/drawingml/2006/main"/>
        <a:p xmlns:a="http://schemas.openxmlformats.org/drawingml/2006/main">
          <a:pPr algn="ctr"/>
          <a:r>
            <a:rPr lang="en-US" sz="2400" b="1">
              <a:solidFill>
                <a:srgbClr val="FF0000"/>
              </a:solidFill>
            </a:rPr>
            <a:t>Cash</a:t>
          </a:r>
          <a:r>
            <a:rPr lang="en-US" sz="2400" b="1" baseline="0">
              <a:solidFill>
                <a:srgbClr val="FF0000"/>
              </a:solidFill>
            </a:rPr>
            <a:t> Flow </a:t>
          </a:r>
        </a:p>
        <a:p xmlns:a="http://schemas.openxmlformats.org/drawingml/2006/main">
          <a:pPr algn="ctr"/>
          <a:r>
            <a:rPr lang="en-US" sz="2400" b="1" baseline="0">
              <a:solidFill>
                <a:srgbClr val="FF0000"/>
              </a:solidFill>
            </a:rPr>
            <a:t>Defecit</a:t>
          </a:r>
          <a:endParaRPr lang="en-US" sz="2400" b="1">
            <a:solidFill>
              <a:srgbClr val="FF0000"/>
            </a:solidFill>
          </a:endParaRPr>
        </a:p>
      </cdr:txBody>
    </cdr:sp>
  </cdr:relSizeAnchor>
  <cdr:relSizeAnchor xmlns:cdr="http://schemas.openxmlformats.org/drawingml/2006/chartDrawing">
    <cdr:from>
      <cdr:x>0.38673</cdr:x>
      <cdr:y>0.14696</cdr:y>
    </cdr:from>
    <cdr:to>
      <cdr:x>0.49716</cdr:x>
      <cdr:y>0.20668</cdr:y>
    </cdr:to>
    <cdr:sp macro="" textlink="">
      <cdr:nvSpPr>
        <cdr:cNvPr id="9" name="TextBox 1">
          <a:extLst xmlns:a="http://schemas.openxmlformats.org/drawingml/2006/main">
            <a:ext uri="{FF2B5EF4-FFF2-40B4-BE49-F238E27FC236}">
              <a16:creationId xmlns:a16="http://schemas.microsoft.com/office/drawing/2014/main" id="{AEC83D6B-F848-683C-9887-09CA1BF27410}"/>
            </a:ext>
          </a:extLst>
        </cdr:cNvPr>
        <cdr:cNvSpPr txBox="1"/>
      </cdr:nvSpPr>
      <cdr:spPr>
        <a:xfrm xmlns:a="http://schemas.openxmlformats.org/drawingml/2006/main">
          <a:off x="7409271" y="1260229"/>
          <a:ext cx="2115730" cy="512122"/>
        </a:xfrm>
        <a:prstGeom xmlns:a="http://schemas.openxmlformats.org/drawingml/2006/main" prst="rect">
          <a:avLst/>
        </a:prstGeom>
        <a:solidFill xmlns:a="http://schemas.openxmlformats.org/drawingml/2006/main">
          <a:srgbClr val="FFFFFF">
            <a:alpha val="54000"/>
          </a:srgbClr>
        </a:solidFill>
        <a:ln xmlns:a="http://schemas.openxmlformats.org/drawingml/2006/main">
          <a:solidFill>
            <a:srgbClr val="7030A0"/>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400" b="1">
              <a:solidFill>
                <a:schemeClr val="accent5"/>
              </a:solidFill>
            </a:rPr>
            <a:t>Ballot Initiative</a:t>
          </a:r>
        </a:p>
      </cdr:txBody>
    </cdr:sp>
  </cdr:relSizeAnchor>
  <cdr:relSizeAnchor xmlns:cdr="http://schemas.openxmlformats.org/drawingml/2006/chartDrawing">
    <cdr:from>
      <cdr:x>0.62365</cdr:x>
      <cdr:y>0.76322</cdr:y>
    </cdr:from>
    <cdr:to>
      <cdr:x>0.71167</cdr:x>
      <cdr:y>0.87295</cdr:y>
    </cdr:to>
    <cdr:sp macro="" textlink="">
      <cdr:nvSpPr>
        <cdr:cNvPr id="11" name="TextBox 1">
          <a:extLst xmlns:a="http://schemas.openxmlformats.org/drawingml/2006/main">
            <a:ext uri="{FF2B5EF4-FFF2-40B4-BE49-F238E27FC236}">
              <a16:creationId xmlns:a16="http://schemas.microsoft.com/office/drawing/2014/main" id="{C877DA27-7E93-AE83-CDED-A0ECBC5FA35D}"/>
            </a:ext>
          </a:extLst>
        </cdr:cNvPr>
        <cdr:cNvSpPr txBox="1"/>
      </cdr:nvSpPr>
      <cdr:spPr>
        <a:xfrm xmlns:a="http://schemas.openxmlformats.org/drawingml/2006/main">
          <a:off x="12067296" y="6212593"/>
          <a:ext cx="1703134" cy="893221"/>
        </a:xfrm>
        <a:prstGeom xmlns:a="http://schemas.openxmlformats.org/drawingml/2006/main" prst="rect">
          <a:avLst/>
        </a:prstGeom>
        <a:solidFill xmlns:a="http://schemas.openxmlformats.org/drawingml/2006/main">
          <a:srgbClr val="FFFFFF">
            <a:alpha val="64000"/>
          </a:srgbClr>
        </a:solidFill>
        <a:ln xmlns:a="http://schemas.openxmlformats.org/drawingml/2006/main">
          <a:solidFill>
            <a:srgbClr val="FF0000"/>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n-US" sz="2400" b="1">
              <a:solidFill>
                <a:srgbClr val="FF0000"/>
              </a:solidFill>
            </a:rPr>
            <a:t>Operational </a:t>
          </a:r>
        </a:p>
        <a:p xmlns:a="http://schemas.openxmlformats.org/drawingml/2006/main">
          <a:pPr algn="ctr"/>
          <a:r>
            <a:rPr lang="en-US" sz="2400" b="1">
              <a:solidFill>
                <a:srgbClr val="FF0000"/>
              </a:solidFill>
            </a:rPr>
            <a:t>Freeze</a:t>
          </a:r>
        </a:p>
      </cdr:txBody>
    </cdr:sp>
  </cdr:relSizeAnchor>
  <cdr:relSizeAnchor xmlns:cdr="http://schemas.openxmlformats.org/drawingml/2006/chartDrawing">
    <cdr:from>
      <cdr:x>0.42754</cdr:x>
      <cdr:y>0.2209</cdr:y>
    </cdr:from>
    <cdr:to>
      <cdr:x>0.45737</cdr:x>
      <cdr:y>0.9635</cdr:y>
    </cdr:to>
    <cdr:sp macro="" textlink="">
      <cdr:nvSpPr>
        <cdr:cNvPr id="7" name="Rectangle 6">
          <a:extLst xmlns:a="http://schemas.openxmlformats.org/drawingml/2006/main">
            <a:ext uri="{FF2B5EF4-FFF2-40B4-BE49-F238E27FC236}">
              <a16:creationId xmlns:a16="http://schemas.microsoft.com/office/drawing/2014/main" id="{9C38A167-5A0A-4D1D-0703-2A78410B75D6}"/>
            </a:ext>
          </a:extLst>
        </cdr:cNvPr>
        <cdr:cNvSpPr/>
      </cdr:nvSpPr>
      <cdr:spPr>
        <a:xfrm xmlns:a="http://schemas.openxmlformats.org/drawingml/2006/main">
          <a:off x="8272619" y="1798116"/>
          <a:ext cx="577191" cy="6044732"/>
        </a:xfrm>
        <a:prstGeom xmlns:a="http://schemas.openxmlformats.org/drawingml/2006/main" prst="rect">
          <a:avLst/>
        </a:prstGeom>
        <a:noFill xmlns:a="http://schemas.openxmlformats.org/drawingml/2006/main"/>
        <a:ln xmlns:a="http://schemas.openxmlformats.org/drawingml/2006/main" w="38100">
          <a:solidFill>
            <a:srgbClr val="7030A0"/>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0.63994</cdr:x>
      <cdr:y>0.6585</cdr:y>
    </cdr:from>
    <cdr:to>
      <cdr:x>0.69294</cdr:x>
      <cdr:y>0.76164</cdr:y>
    </cdr:to>
    <cdr:sp macro="" textlink="">
      <cdr:nvSpPr>
        <cdr:cNvPr id="8" name="Rectangle 7">
          <a:extLst xmlns:a="http://schemas.openxmlformats.org/drawingml/2006/main">
            <a:ext uri="{FF2B5EF4-FFF2-40B4-BE49-F238E27FC236}">
              <a16:creationId xmlns:a16="http://schemas.microsoft.com/office/drawing/2014/main" id="{B13E6889-7DD8-23A1-85CD-7EBF759FFCB1}"/>
            </a:ext>
          </a:extLst>
        </cdr:cNvPr>
        <cdr:cNvSpPr/>
      </cdr:nvSpPr>
      <cdr:spPr>
        <a:xfrm xmlns:a="http://schemas.openxmlformats.org/drawingml/2006/main">
          <a:off x="12382499" y="5360188"/>
          <a:ext cx="1025506" cy="839555"/>
        </a:xfrm>
        <a:prstGeom xmlns:a="http://schemas.openxmlformats.org/drawingml/2006/main" prst="rect">
          <a:avLst/>
        </a:prstGeom>
        <a:noFill xmlns:a="http://schemas.openxmlformats.org/drawingml/2006/main"/>
        <a:ln xmlns:a="http://schemas.openxmlformats.org/drawingml/2006/main" w="38100">
          <a:solidFill>
            <a:srgbClr val="FF0000"/>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0.68878</cdr:x>
      <cdr:y>0.22189</cdr:y>
    </cdr:from>
    <cdr:to>
      <cdr:x>0.75573</cdr:x>
      <cdr:y>0.9645</cdr:y>
    </cdr:to>
    <cdr:sp macro="" textlink="">
      <cdr:nvSpPr>
        <cdr:cNvPr id="12" name="Rectangle 11">
          <a:extLst xmlns:a="http://schemas.openxmlformats.org/drawingml/2006/main">
            <a:ext uri="{FF2B5EF4-FFF2-40B4-BE49-F238E27FC236}">
              <a16:creationId xmlns:a16="http://schemas.microsoft.com/office/drawing/2014/main" id="{9CA2128F-3C6D-3271-8095-125AE8ECA715}"/>
            </a:ext>
          </a:extLst>
        </cdr:cNvPr>
        <cdr:cNvSpPr/>
      </cdr:nvSpPr>
      <cdr:spPr>
        <a:xfrm xmlns:a="http://schemas.openxmlformats.org/drawingml/2006/main">
          <a:off x="13327399" y="1806201"/>
          <a:ext cx="1295439" cy="6044813"/>
        </a:xfrm>
        <a:prstGeom xmlns:a="http://schemas.openxmlformats.org/drawingml/2006/main" prst="rect">
          <a:avLst/>
        </a:prstGeom>
        <a:noFill xmlns:a="http://schemas.openxmlformats.org/drawingml/2006/main"/>
        <a:ln xmlns:a="http://schemas.openxmlformats.org/drawingml/2006/main" w="38100">
          <a:solidFill>
            <a:schemeClr val="accent3">
              <a:alpha val="47000"/>
            </a:schemeClr>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0.66748</cdr:x>
      <cdr:y>0.11934</cdr:y>
    </cdr:from>
    <cdr:to>
      <cdr:x>0.77791</cdr:x>
      <cdr:y>0.21163</cdr:y>
    </cdr:to>
    <cdr:sp macro="" textlink="">
      <cdr:nvSpPr>
        <cdr:cNvPr id="13" name="TextBox 1">
          <a:extLst xmlns:a="http://schemas.openxmlformats.org/drawingml/2006/main">
            <a:ext uri="{FF2B5EF4-FFF2-40B4-BE49-F238E27FC236}">
              <a16:creationId xmlns:a16="http://schemas.microsoft.com/office/drawing/2014/main" id="{6CAE0F0E-A53E-0E05-43AC-7B8AF1E01A3D}"/>
            </a:ext>
          </a:extLst>
        </cdr:cNvPr>
        <cdr:cNvSpPr txBox="1"/>
      </cdr:nvSpPr>
      <cdr:spPr>
        <a:xfrm xmlns:a="http://schemas.openxmlformats.org/drawingml/2006/main">
          <a:off x="12915389" y="971422"/>
          <a:ext cx="2136749" cy="751237"/>
        </a:xfrm>
        <a:prstGeom xmlns:a="http://schemas.openxmlformats.org/drawingml/2006/main" prst="rect">
          <a:avLst/>
        </a:prstGeom>
        <a:solidFill xmlns:a="http://schemas.openxmlformats.org/drawingml/2006/main">
          <a:srgbClr val="FFFFFF">
            <a:alpha val="54000"/>
          </a:srgbClr>
        </a:solidFill>
        <a:ln xmlns:a="http://schemas.openxmlformats.org/drawingml/2006/main">
          <a:solidFill>
            <a:schemeClr val="accent3"/>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n-US" sz="2400" b="1">
              <a:solidFill>
                <a:schemeClr val="accent3"/>
              </a:solidFill>
            </a:rPr>
            <a:t>Potential</a:t>
          </a:r>
          <a:r>
            <a:rPr lang="en-US" sz="2400" b="1" baseline="0">
              <a:solidFill>
                <a:schemeClr val="accent3"/>
              </a:solidFill>
            </a:rPr>
            <a:t> Ballot Revenue</a:t>
          </a:r>
          <a:endParaRPr lang="en-US" sz="2400" b="1">
            <a:solidFill>
              <a:schemeClr val="accent3"/>
            </a:solidFill>
          </a:endParaRPr>
        </a:p>
      </cdr:txBody>
    </cdr:sp>
  </cdr:relSizeAnchor>
</c:userShape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11</v>
  </rv>
</rvData>
</file>

<file path=xl/richData/rdrichvaluestructure.xml><?xml version="1.0" encoding="utf-8"?>
<rvStructures xmlns="http://schemas.microsoft.com/office/spreadsheetml/2017/richdata" count="1">
  <s t="_error">
    <k n="errorType"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93CB6-1D0C-4F23-B854-5D6A4119360D}">
  <sheetPr>
    <pageSetUpPr fitToPage="1"/>
  </sheetPr>
  <dimension ref="A1:Y63"/>
  <sheetViews>
    <sheetView tabSelected="1" topLeftCell="A17" zoomScale="70" zoomScaleNormal="70" workbookViewId="0">
      <selection activeCell="P58" sqref="P58"/>
    </sheetView>
  </sheetViews>
  <sheetFormatPr defaultRowHeight="15" x14ac:dyDescent="0.25"/>
  <cols>
    <col min="1" max="1" width="33.140625" customWidth="1"/>
    <col min="2" max="2" width="24" customWidth="1"/>
    <col min="3" max="4" width="14.42578125" bestFit="1" customWidth="1"/>
    <col min="5" max="5" width="17.28515625" bestFit="1" customWidth="1"/>
    <col min="6" max="7" width="14" bestFit="1" customWidth="1"/>
    <col min="8" max="13" width="14.42578125" bestFit="1" customWidth="1"/>
    <col min="14" max="14" width="18.140625" bestFit="1" customWidth="1"/>
    <col min="15" max="15" width="12.5703125" bestFit="1" customWidth="1"/>
    <col min="16" max="16" width="35.140625" bestFit="1" customWidth="1"/>
    <col min="17" max="17" width="19" customWidth="1"/>
    <col min="18" max="18" width="17.85546875" bestFit="1" customWidth="1"/>
    <col min="19" max="19" width="17.85546875" customWidth="1"/>
    <col min="20" max="20" width="22.5703125" bestFit="1" customWidth="1"/>
    <col min="21" max="21" width="19.85546875" customWidth="1"/>
    <col min="22" max="22" width="26.28515625" bestFit="1" customWidth="1"/>
    <col min="23" max="24" width="22.42578125" bestFit="1" customWidth="1"/>
    <col min="25" max="25" width="14" bestFit="1" customWidth="1"/>
  </cols>
  <sheetData>
    <row r="1" spans="1:17" ht="20.25" x14ac:dyDescent="0.3">
      <c r="A1" s="92" t="e" vm="1">
        <v>#VALUE!</v>
      </c>
      <c r="B1" s="25">
        <v>46139</v>
      </c>
    </row>
    <row r="2" spans="1:17" ht="20.25" x14ac:dyDescent="0.3">
      <c r="A2" s="92"/>
      <c r="B2" s="26" t="s">
        <v>29</v>
      </c>
    </row>
    <row r="3" spans="1:17" x14ac:dyDescent="0.25">
      <c r="A3" s="92"/>
      <c r="B3" s="94" t="s">
        <v>31</v>
      </c>
      <c r="C3" s="94"/>
      <c r="D3" s="94"/>
      <c r="E3" s="94"/>
      <c r="F3" s="94"/>
      <c r="G3" s="94"/>
      <c r="H3" s="94"/>
      <c r="I3" s="94"/>
      <c r="J3" s="94"/>
      <c r="K3" s="94"/>
      <c r="L3" s="94"/>
      <c r="M3" s="94"/>
    </row>
    <row r="4" spans="1:17" ht="43.15" customHeight="1" x14ac:dyDescent="0.25">
      <c r="A4" s="93"/>
      <c r="B4" s="95"/>
      <c r="C4" s="95"/>
      <c r="D4" s="95"/>
      <c r="E4" s="95"/>
      <c r="F4" s="95"/>
      <c r="G4" s="95"/>
      <c r="H4" s="95"/>
      <c r="I4" s="95"/>
      <c r="J4" s="95"/>
      <c r="K4" s="95"/>
      <c r="L4" s="95"/>
      <c r="M4" s="95"/>
    </row>
    <row r="5" spans="1:17" ht="15.75" thickBot="1" x14ac:dyDescent="0.3">
      <c r="A5" s="9"/>
      <c r="B5" s="98" t="s">
        <v>0</v>
      </c>
      <c r="C5" s="98"/>
      <c r="D5" s="98"/>
      <c r="E5" s="98"/>
      <c r="F5" s="98"/>
      <c r="G5" s="98"/>
      <c r="H5" s="98"/>
      <c r="I5" s="98"/>
      <c r="J5" s="98"/>
      <c r="K5" s="98"/>
      <c r="L5" s="98"/>
      <c r="M5" s="99"/>
      <c r="P5" s="28"/>
      <c r="Q5" s="28"/>
    </row>
    <row r="6" spans="1:17" x14ac:dyDescent="0.25">
      <c r="A6" s="10"/>
      <c r="B6" t="s">
        <v>1</v>
      </c>
      <c r="C6" t="s">
        <v>2</v>
      </c>
      <c r="D6" t="s">
        <v>3</v>
      </c>
      <c r="E6" t="s">
        <v>4</v>
      </c>
      <c r="F6" t="s">
        <v>5</v>
      </c>
      <c r="G6" t="s">
        <v>6</v>
      </c>
      <c r="H6" t="s">
        <v>7</v>
      </c>
      <c r="I6" t="s">
        <v>8</v>
      </c>
      <c r="J6" t="s">
        <v>9</v>
      </c>
      <c r="K6" t="s">
        <v>10</v>
      </c>
      <c r="L6" t="s">
        <v>11</v>
      </c>
      <c r="M6" s="11" t="s">
        <v>12</v>
      </c>
      <c r="P6" s="96" t="s">
        <v>28</v>
      </c>
      <c r="Q6" s="97"/>
    </row>
    <row r="7" spans="1:17" x14ac:dyDescent="0.25">
      <c r="A7" s="10"/>
      <c r="M7" s="11"/>
      <c r="P7" s="47" t="s">
        <v>13</v>
      </c>
      <c r="Q7" s="29">
        <v>611677.89</v>
      </c>
    </row>
    <row r="8" spans="1:17" x14ac:dyDescent="0.25">
      <c r="A8" s="12" t="s">
        <v>14</v>
      </c>
      <c r="B8" s="7">
        <v>22675.599999999999</v>
      </c>
      <c r="C8" s="7">
        <v>19941.5</v>
      </c>
      <c r="D8" s="7">
        <v>8289.9</v>
      </c>
      <c r="E8" s="7">
        <v>21738.9</v>
      </c>
      <c r="F8" s="7">
        <v>24595.8</v>
      </c>
      <c r="G8" s="7">
        <v>16254</v>
      </c>
      <c r="H8" s="7">
        <v>20302.939999999999</v>
      </c>
      <c r="I8" s="7">
        <v>23211.4</v>
      </c>
      <c r="J8" s="7">
        <v>35408.300000000003</v>
      </c>
      <c r="K8" s="7">
        <v>28374</v>
      </c>
      <c r="L8" s="7">
        <v>10742</v>
      </c>
      <c r="M8" s="13">
        <v>17826.400000000001</v>
      </c>
      <c r="N8" s="1"/>
      <c r="P8" s="48" t="s">
        <v>36</v>
      </c>
      <c r="Q8" s="30">
        <v>72000</v>
      </c>
    </row>
    <row r="9" spans="1:17" x14ac:dyDescent="0.25">
      <c r="A9" s="14" t="s">
        <v>15</v>
      </c>
      <c r="B9" s="8">
        <v>67734.2</v>
      </c>
      <c r="C9" s="8">
        <v>63649.4</v>
      </c>
      <c r="D9" s="8">
        <v>65893.600000000006</v>
      </c>
      <c r="E9" s="8">
        <v>65273.8</v>
      </c>
      <c r="F9" s="8">
        <v>63133.4</v>
      </c>
      <c r="G9" s="8">
        <v>99090.12</v>
      </c>
      <c r="H9" s="8">
        <v>99335.33</v>
      </c>
      <c r="I9" s="8">
        <v>92000.51</v>
      </c>
      <c r="J9" s="8">
        <v>89311.79</v>
      </c>
      <c r="K9" s="8">
        <v>85594.93</v>
      </c>
      <c r="L9" s="8">
        <v>113756.63</v>
      </c>
      <c r="M9" s="15">
        <v>135291.71</v>
      </c>
      <c r="P9" s="48" t="s">
        <v>37</v>
      </c>
      <c r="Q9" s="30">
        <v>25471</v>
      </c>
    </row>
    <row r="10" spans="1:17" x14ac:dyDescent="0.25">
      <c r="A10" s="10" t="s">
        <v>16</v>
      </c>
      <c r="B10" s="1">
        <v>3239.2</v>
      </c>
      <c r="C10" s="1">
        <v>614.4</v>
      </c>
      <c r="D10" s="1">
        <v>1781.6</v>
      </c>
      <c r="E10" s="1">
        <v>2116.8000000000002</v>
      </c>
      <c r="F10" s="1">
        <v>818.4</v>
      </c>
      <c r="G10" s="1">
        <v>1748.12</v>
      </c>
      <c r="H10" s="1">
        <v>1053.33</v>
      </c>
      <c r="I10" s="1">
        <v>2083.5100000000002</v>
      </c>
      <c r="J10" s="1">
        <v>3036.79</v>
      </c>
      <c r="K10" s="1">
        <v>8260.93</v>
      </c>
      <c r="L10" s="1">
        <v>11295.63</v>
      </c>
      <c r="M10" s="16">
        <v>7654.71</v>
      </c>
      <c r="P10" s="48" t="s">
        <v>38</v>
      </c>
      <c r="Q10" s="49">
        <v>3604</v>
      </c>
    </row>
    <row r="11" spans="1:17" x14ac:dyDescent="0.25">
      <c r="A11" s="10" t="s">
        <v>25</v>
      </c>
      <c r="B11" s="1">
        <v>44045</v>
      </c>
      <c r="C11" s="1">
        <v>41971</v>
      </c>
      <c r="D11" s="1">
        <v>42770</v>
      </c>
      <c r="E11" s="1">
        <v>42410</v>
      </c>
      <c r="F11" s="1">
        <v>41830</v>
      </c>
      <c r="G11" s="1">
        <v>64391</v>
      </c>
      <c r="H11" s="1">
        <v>67806</v>
      </c>
      <c r="I11" s="1">
        <v>60013</v>
      </c>
      <c r="J11" s="1">
        <v>56407</v>
      </c>
      <c r="K11" s="1">
        <v>52113</v>
      </c>
      <c r="L11" s="1">
        <v>68521</v>
      </c>
      <c r="M11" s="16">
        <v>84472</v>
      </c>
      <c r="P11" s="48" t="s">
        <v>39</v>
      </c>
      <c r="Q11" s="30">
        <v>20590</v>
      </c>
    </row>
    <row r="12" spans="1:17" x14ac:dyDescent="0.25">
      <c r="A12" s="10" t="s">
        <v>17</v>
      </c>
      <c r="B12" s="1">
        <v>20450</v>
      </c>
      <c r="C12" s="1">
        <v>21064</v>
      </c>
      <c r="D12" s="1">
        <v>21342</v>
      </c>
      <c r="E12" s="1">
        <v>20747</v>
      </c>
      <c r="F12" s="1">
        <v>20485</v>
      </c>
      <c r="G12" s="1">
        <v>32951</v>
      </c>
      <c r="H12" s="1">
        <v>30476</v>
      </c>
      <c r="I12" s="1">
        <v>29904</v>
      </c>
      <c r="J12" s="1">
        <v>29868</v>
      </c>
      <c r="K12" s="1">
        <v>25221</v>
      </c>
      <c r="L12" s="1">
        <v>33940</v>
      </c>
      <c r="M12" s="16">
        <v>43165</v>
      </c>
      <c r="P12" s="48" t="s">
        <v>40</v>
      </c>
      <c r="Q12" s="49">
        <v>21920</v>
      </c>
    </row>
    <row r="13" spans="1:17" x14ac:dyDescent="0.25">
      <c r="A13" s="17" t="s">
        <v>18</v>
      </c>
      <c r="B13" s="18">
        <f t="shared" ref="B13:M13" si="0">B12-B8</f>
        <v>-2225.5999999999985</v>
      </c>
      <c r="C13" s="18">
        <f t="shared" si="0"/>
        <v>1122.5</v>
      </c>
      <c r="D13" s="18">
        <f t="shared" si="0"/>
        <v>13052.1</v>
      </c>
      <c r="E13" s="18">
        <f t="shared" si="0"/>
        <v>-991.90000000000146</v>
      </c>
      <c r="F13" s="18">
        <f t="shared" si="0"/>
        <v>-4110.7999999999993</v>
      </c>
      <c r="G13" s="18">
        <f t="shared" si="0"/>
        <v>16697</v>
      </c>
      <c r="H13" s="18">
        <f t="shared" si="0"/>
        <v>10173.060000000001</v>
      </c>
      <c r="I13" s="18">
        <f t="shared" si="0"/>
        <v>6692.5999999999985</v>
      </c>
      <c r="J13" s="18">
        <f t="shared" si="0"/>
        <v>-5540.3000000000029</v>
      </c>
      <c r="K13" s="18">
        <f t="shared" si="0"/>
        <v>-3153</v>
      </c>
      <c r="L13" s="18">
        <f t="shared" si="0"/>
        <v>23198</v>
      </c>
      <c r="M13" s="19">
        <f t="shared" si="0"/>
        <v>25338.6</v>
      </c>
      <c r="N13" s="54">
        <f>SUM(B13:M13)</f>
        <v>80252.259999999995</v>
      </c>
      <c r="P13" s="48" t="s">
        <v>27</v>
      </c>
      <c r="Q13" s="30">
        <v>79200</v>
      </c>
    </row>
    <row r="14" spans="1:17" x14ac:dyDescent="0.25">
      <c r="A14" s="9"/>
      <c r="B14" s="98" t="s">
        <v>19</v>
      </c>
      <c r="C14" s="98"/>
      <c r="D14" s="98"/>
      <c r="E14" s="98"/>
      <c r="F14" s="98"/>
      <c r="G14" s="98"/>
      <c r="H14" s="98"/>
      <c r="I14" s="98"/>
      <c r="J14" s="98"/>
      <c r="K14" s="98"/>
      <c r="L14" s="98"/>
      <c r="M14" s="99"/>
      <c r="P14" s="48" t="s">
        <v>34</v>
      </c>
      <c r="Q14" s="30">
        <v>55000</v>
      </c>
    </row>
    <row r="15" spans="1:17" x14ac:dyDescent="0.25">
      <c r="A15" s="10"/>
      <c r="B15" t="s">
        <v>1</v>
      </c>
      <c r="C15" t="s">
        <v>2</v>
      </c>
      <c r="D15" t="s">
        <v>3</v>
      </c>
      <c r="E15" t="s">
        <v>4</v>
      </c>
      <c r="F15" t="s">
        <v>5</v>
      </c>
      <c r="G15" t="s">
        <v>6</v>
      </c>
      <c r="H15" t="s">
        <v>7</v>
      </c>
      <c r="I15" t="s">
        <v>8</v>
      </c>
      <c r="J15" t="s">
        <v>9</v>
      </c>
      <c r="K15" t="s">
        <v>10</v>
      </c>
      <c r="L15" t="s">
        <v>11</v>
      </c>
      <c r="M15" s="11" t="s">
        <v>12</v>
      </c>
      <c r="P15" s="48" t="s">
        <v>35</v>
      </c>
      <c r="Q15" s="30">
        <v>103820</v>
      </c>
    </row>
    <row r="16" spans="1:17" x14ac:dyDescent="0.25">
      <c r="A16" s="10"/>
      <c r="M16" s="11"/>
      <c r="P16" s="50" t="s">
        <v>26</v>
      </c>
      <c r="Q16" s="31">
        <f>Q7-SUM(Q8:Q15)</f>
        <v>230072.89</v>
      </c>
    </row>
    <row r="17" spans="1:25" x14ac:dyDescent="0.25">
      <c r="A17" s="12" t="s">
        <v>14</v>
      </c>
      <c r="B17" s="7">
        <v>29757</v>
      </c>
      <c r="C17" s="7">
        <v>22206</v>
      </c>
      <c r="D17" s="7">
        <v>23314</v>
      </c>
      <c r="E17" s="7">
        <v>19197</v>
      </c>
      <c r="F17" s="7">
        <v>12263.21</v>
      </c>
      <c r="G17" s="7">
        <v>18219.25</v>
      </c>
      <c r="H17" s="7">
        <v>20302.939999999999</v>
      </c>
      <c r="I17" s="7">
        <v>22933.53</v>
      </c>
      <c r="J17" s="7">
        <v>15608.96</v>
      </c>
      <c r="K17" s="7">
        <v>32875.660000000003</v>
      </c>
      <c r="L17" s="7">
        <v>4676</v>
      </c>
      <c r="M17" s="13">
        <v>35907.300000000003</v>
      </c>
      <c r="N17" s="1"/>
      <c r="P17" s="51" t="s">
        <v>30</v>
      </c>
      <c r="Q17" s="32">
        <v>42000</v>
      </c>
      <c r="R17" s="1"/>
      <c r="S17" s="1"/>
    </row>
    <row r="18" spans="1:25" x14ac:dyDescent="0.25">
      <c r="A18" s="14" t="s">
        <v>15</v>
      </c>
      <c r="B18" s="8">
        <v>94369.1</v>
      </c>
      <c r="C18" s="8">
        <v>99294.98</v>
      </c>
      <c r="D18" s="8">
        <v>90730.63</v>
      </c>
      <c r="E18" s="8">
        <v>85310.95</v>
      </c>
      <c r="F18" s="8">
        <v>89353.49</v>
      </c>
      <c r="G18" s="8">
        <v>112817</v>
      </c>
      <c r="H18" s="8">
        <v>79252.2</v>
      </c>
      <c r="I18" s="8">
        <v>89074.16</v>
      </c>
      <c r="J18" s="8">
        <v>86972.65</v>
      </c>
      <c r="K18" s="8">
        <v>89168.39</v>
      </c>
      <c r="L18" s="8">
        <v>120451.84</v>
      </c>
      <c r="M18" s="15">
        <v>85261.09</v>
      </c>
      <c r="O18" s="1"/>
      <c r="P18" s="51" t="s">
        <v>33</v>
      </c>
      <c r="Q18" s="32">
        <v>244448.5</v>
      </c>
    </row>
    <row r="19" spans="1:25" ht="15.75" thickBot="1" x14ac:dyDescent="0.3">
      <c r="A19" s="10" t="s">
        <v>16</v>
      </c>
      <c r="B19" s="1">
        <v>3648.1</v>
      </c>
      <c r="C19" s="1">
        <v>1520.98</v>
      </c>
      <c r="D19" s="1">
        <v>2371.63</v>
      </c>
      <c r="E19" s="1">
        <v>1222.95</v>
      </c>
      <c r="F19" s="1">
        <v>695.49</v>
      </c>
      <c r="G19" s="1">
        <v>1728</v>
      </c>
      <c r="H19" s="1">
        <v>2747.2</v>
      </c>
      <c r="I19" s="1">
        <v>3333.16</v>
      </c>
      <c r="J19" s="1">
        <v>6030.65</v>
      </c>
      <c r="K19" s="1">
        <v>9284.39</v>
      </c>
      <c r="L19" s="1">
        <v>18666.84</v>
      </c>
      <c r="M19" s="16">
        <v>16180.09</v>
      </c>
      <c r="P19" s="87" t="s">
        <v>32</v>
      </c>
      <c r="Q19" s="88">
        <f>Q16+Q17+Q18</f>
        <v>516521.39</v>
      </c>
    </row>
    <row r="20" spans="1:25" ht="15.75" thickTop="1" x14ac:dyDescent="0.25">
      <c r="A20" s="10" t="s">
        <v>25</v>
      </c>
      <c r="B20" s="1">
        <v>61756</v>
      </c>
      <c r="C20" s="1">
        <v>66005</v>
      </c>
      <c r="D20" s="1">
        <v>59535</v>
      </c>
      <c r="E20" s="1">
        <v>56130</v>
      </c>
      <c r="F20" s="1">
        <v>60152</v>
      </c>
      <c r="G20" s="1">
        <v>73174</v>
      </c>
      <c r="H20" s="1">
        <v>50490</v>
      </c>
      <c r="I20" s="1">
        <v>56641</v>
      </c>
      <c r="J20" s="1">
        <v>52914</v>
      </c>
      <c r="K20" s="1">
        <v>52449</v>
      </c>
      <c r="L20" s="1">
        <v>67480</v>
      </c>
      <c r="M20" s="16">
        <v>46118</v>
      </c>
      <c r="P20" s="52" t="s">
        <v>20</v>
      </c>
      <c r="Q20" s="33">
        <f>Q19-N47</f>
        <v>282170.87083333335</v>
      </c>
    </row>
    <row r="21" spans="1:25" ht="15.75" thickBot="1" x14ac:dyDescent="0.3">
      <c r="A21" s="10" t="s">
        <v>17</v>
      </c>
      <c r="B21" s="1">
        <v>28965</v>
      </c>
      <c r="C21" s="1">
        <v>31769</v>
      </c>
      <c r="D21" s="1">
        <v>28824</v>
      </c>
      <c r="E21" s="1">
        <v>27958</v>
      </c>
      <c r="F21" s="1">
        <v>28506</v>
      </c>
      <c r="G21" s="1">
        <v>37915</v>
      </c>
      <c r="H21" s="1">
        <v>26015</v>
      </c>
      <c r="I21" s="1">
        <v>29100</v>
      </c>
      <c r="J21" s="1">
        <v>28028</v>
      </c>
      <c r="K21" s="1">
        <v>27435</v>
      </c>
      <c r="L21" s="1">
        <v>34305</v>
      </c>
      <c r="M21" s="16">
        <v>22963</v>
      </c>
      <c r="P21" s="53" t="s">
        <v>21</v>
      </c>
      <c r="Q21" s="34">
        <f>Q20-N55</f>
        <v>106313.81083333329</v>
      </c>
    </row>
    <row r="22" spans="1:25" x14ac:dyDescent="0.25">
      <c r="A22" s="17" t="s">
        <v>18</v>
      </c>
      <c r="B22" s="18">
        <f t="shared" ref="B22:M22" si="1">B21-B17</f>
        <v>-792</v>
      </c>
      <c r="C22" s="18">
        <f t="shared" si="1"/>
        <v>9563</v>
      </c>
      <c r="D22" s="18">
        <f t="shared" si="1"/>
        <v>5510</v>
      </c>
      <c r="E22" s="18">
        <f t="shared" si="1"/>
        <v>8761</v>
      </c>
      <c r="F22" s="18">
        <f t="shared" si="1"/>
        <v>16242.79</v>
      </c>
      <c r="G22" s="18">
        <f t="shared" si="1"/>
        <v>19695.75</v>
      </c>
      <c r="H22" s="18">
        <f t="shared" si="1"/>
        <v>5712.0600000000013</v>
      </c>
      <c r="I22" s="18">
        <f t="shared" si="1"/>
        <v>6166.4700000000012</v>
      </c>
      <c r="J22" s="18">
        <f t="shared" si="1"/>
        <v>12419.04</v>
      </c>
      <c r="K22" s="18">
        <f t="shared" si="1"/>
        <v>-5440.6600000000035</v>
      </c>
      <c r="L22" s="18">
        <f t="shared" si="1"/>
        <v>29629</v>
      </c>
      <c r="M22" s="19">
        <f t="shared" si="1"/>
        <v>-12944.300000000003</v>
      </c>
      <c r="N22" s="54">
        <f>SUM(B22:M22)</f>
        <v>94522.150000000009</v>
      </c>
    </row>
    <row r="23" spans="1:25" x14ac:dyDescent="0.25">
      <c r="A23" s="9"/>
      <c r="B23" s="98" t="s">
        <v>22</v>
      </c>
      <c r="C23" s="98"/>
      <c r="D23" s="98"/>
      <c r="E23" s="98"/>
      <c r="F23" s="98"/>
      <c r="G23" s="98"/>
      <c r="H23" s="98"/>
      <c r="I23" s="98"/>
      <c r="J23" s="98"/>
      <c r="K23" s="98"/>
      <c r="L23" s="98"/>
      <c r="M23" s="99"/>
    </row>
    <row r="24" spans="1:25" x14ac:dyDescent="0.25">
      <c r="A24" s="10"/>
      <c r="B24" t="s">
        <v>1</v>
      </c>
      <c r="C24" t="s">
        <v>2</v>
      </c>
      <c r="D24" t="s">
        <v>3</v>
      </c>
      <c r="E24" t="s">
        <v>4</v>
      </c>
      <c r="F24" t="s">
        <v>5</v>
      </c>
      <c r="G24" t="s">
        <v>6</v>
      </c>
      <c r="H24" t="s">
        <v>7</v>
      </c>
      <c r="I24" t="s">
        <v>8</v>
      </c>
      <c r="J24" t="s">
        <v>9</v>
      </c>
      <c r="K24" t="s">
        <v>10</v>
      </c>
      <c r="L24" t="s">
        <v>11</v>
      </c>
      <c r="M24" s="11" t="s">
        <v>12</v>
      </c>
    </row>
    <row r="25" spans="1:25" x14ac:dyDescent="0.25">
      <c r="A25" s="10"/>
      <c r="M25" s="11"/>
    </row>
    <row r="26" spans="1:25" x14ac:dyDescent="0.25">
      <c r="A26" s="12" t="s">
        <v>14</v>
      </c>
      <c r="B26" s="7">
        <v>27908</v>
      </c>
      <c r="C26" s="7">
        <v>3725.3</v>
      </c>
      <c r="D26" s="7">
        <v>21920</v>
      </c>
      <c r="E26" s="7">
        <v>31532</v>
      </c>
      <c r="F26" s="7">
        <v>0</v>
      </c>
      <c r="G26" s="7">
        <v>26211</v>
      </c>
      <c r="H26" s="7">
        <v>11957.97</v>
      </c>
      <c r="I26" s="7">
        <v>17863</v>
      </c>
      <c r="J26" s="7">
        <v>12742</v>
      </c>
      <c r="K26" s="7">
        <v>6949.6</v>
      </c>
      <c r="L26" s="7">
        <v>1850</v>
      </c>
      <c r="M26" s="13">
        <v>0</v>
      </c>
      <c r="N26" s="1"/>
    </row>
    <row r="27" spans="1:25" x14ac:dyDescent="0.25">
      <c r="A27" s="14" t="s">
        <v>15</v>
      </c>
      <c r="B27" s="8">
        <v>94210.05</v>
      </c>
      <c r="C27" s="8">
        <v>96820.93</v>
      </c>
      <c r="D27" s="8">
        <v>87029.82</v>
      </c>
      <c r="E27" s="8">
        <v>120716.84</v>
      </c>
      <c r="F27" s="8">
        <v>88228.01</v>
      </c>
      <c r="G27" s="8">
        <v>84626.09</v>
      </c>
      <c r="H27" s="8">
        <v>89105.39</v>
      </c>
      <c r="I27" s="8">
        <v>86934.73</v>
      </c>
      <c r="J27" s="8">
        <v>98017.41</v>
      </c>
      <c r="K27" s="8">
        <v>124199.49</v>
      </c>
      <c r="L27" s="8">
        <v>92105.73</v>
      </c>
      <c r="M27" s="15">
        <v>113759.71</v>
      </c>
      <c r="N27" s="1"/>
      <c r="R27" s="89" t="s">
        <v>55</v>
      </c>
      <c r="S27" s="89"/>
      <c r="T27" s="89"/>
      <c r="U27" s="89" t="s">
        <v>56</v>
      </c>
      <c r="V27" s="89"/>
      <c r="W27" s="89"/>
    </row>
    <row r="28" spans="1:25" ht="30.75" thickBot="1" x14ac:dyDescent="0.3">
      <c r="A28" s="10" t="s">
        <v>16</v>
      </c>
      <c r="B28" s="1">
        <v>3873.05</v>
      </c>
      <c r="C28" s="1">
        <v>2543.9299999999998</v>
      </c>
      <c r="D28" s="1">
        <v>2926.82</v>
      </c>
      <c r="E28" s="1">
        <v>1547.84</v>
      </c>
      <c r="F28" s="1">
        <v>2008.01</v>
      </c>
      <c r="G28" s="1">
        <v>2604.09</v>
      </c>
      <c r="H28" s="1">
        <v>2107.39</v>
      </c>
      <c r="I28" s="1">
        <v>1928.73</v>
      </c>
      <c r="J28" s="1">
        <v>4108.41</v>
      </c>
      <c r="K28" s="1">
        <v>8743.49</v>
      </c>
      <c r="L28" s="1">
        <v>12719.73</v>
      </c>
      <c r="M28" s="16">
        <v>10813.71</v>
      </c>
      <c r="N28" s="1"/>
      <c r="P28" s="71" t="s">
        <v>57</v>
      </c>
      <c r="Q28" s="71" t="s">
        <v>43</v>
      </c>
      <c r="R28" s="72" t="s">
        <v>45</v>
      </c>
      <c r="S28" s="71" t="s">
        <v>46</v>
      </c>
      <c r="T28" s="71" t="s">
        <v>44</v>
      </c>
      <c r="U28" s="74" t="s">
        <v>51</v>
      </c>
      <c r="V28" s="73" t="s">
        <v>49</v>
      </c>
      <c r="W28" s="73" t="s">
        <v>50</v>
      </c>
      <c r="Y28" s="70"/>
    </row>
    <row r="29" spans="1:25" x14ac:dyDescent="0.25">
      <c r="A29" s="10" t="s">
        <v>25</v>
      </c>
      <c r="B29" s="1">
        <v>63242</v>
      </c>
      <c r="C29" s="1">
        <v>65181</v>
      </c>
      <c r="D29" s="1">
        <v>58045</v>
      </c>
      <c r="E29" s="1">
        <v>82056</v>
      </c>
      <c r="F29" s="1">
        <v>58392</v>
      </c>
      <c r="G29" s="1">
        <v>55878</v>
      </c>
      <c r="H29" s="1">
        <v>59062</v>
      </c>
      <c r="I29" s="1">
        <v>57166</v>
      </c>
      <c r="J29" s="1">
        <v>63633</v>
      </c>
      <c r="K29" s="1">
        <v>76817</v>
      </c>
      <c r="L29" s="1">
        <v>53992</v>
      </c>
      <c r="M29" s="16">
        <v>72760</v>
      </c>
      <c r="N29" s="1"/>
      <c r="P29" t="s">
        <v>41</v>
      </c>
      <c r="Q29" t="s">
        <v>52</v>
      </c>
      <c r="R29" s="56">
        <f>B47</f>
        <v>21484</v>
      </c>
      <c r="S29" s="56">
        <f>$Q$19-R29</f>
        <v>495037.39</v>
      </c>
      <c r="T29" s="56">
        <f>B43</f>
        <v>111647</v>
      </c>
      <c r="U29" s="83">
        <f t="shared" ref="U29:U40" si="2">R29</f>
        <v>21484</v>
      </c>
      <c r="V29" s="83">
        <f>$Q$19-R29</f>
        <v>495037.39</v>
      </c>
      <c r="W29" s="83">
        <f>B43</f>
        <v>111647</v>
      </c>
    </row>
    <row r="30" spans="1:25" x14ac:dyDescent="0.25">
      <c r="A30" s="10" t="s">
        <v>17</v>
      </c>
      <c r="B30" s="1">
        <v>27095</v>
      </c>
      <c r="C30" s="1">
        <v>29096</v>
      </c>
      <c r="D30" s="1">
        <v>26058</v>
      </c>
      <c r="E30" s="1">
        <v>37113</v>
      </c>
      <c r="F30" s="1">
        <v>27828</v>
      </c>
      <c r="G30" s="1">
        <v>26144</v>
      </c>
      <c r="H30" s="1">
        <v>27936</v>
      </c>
      <c r="I30" s="1">
        <v>27840</v>
      </c>
      <c r="J30" s="1">
        <v>30276</v>
      </c>
      <c r="K30" s="1">
        <v>38639</v>
      </c>
      <c r="L30" s="1">
        <v>25394</v>
      </c>
      <c r="M30" s="16">
        <v>30186</v>
      </c>
      <c r="N30" s="1"/>
      <c r="P30" t="s">
        <v>2</v>
      </c>
      <c r="Q30" t="s">
        <v>52</v>
      </c>
      <c r="R30" s="45">
        <f>C47</f>
        <v>7421</v>
      </c>
      <c r="S30" s="45">
        <f t="shared" ref="S30:S40" si="3">S29-R30</f>
        <v>487616.39</v>
      </c>
      <c r="T30" s="45">
        <f>C43</f>
        <v>108230.59</v>
      </c>
      <c r="U30" s="84">
        <f t="shared" si="2"/>
        <v>7421</v>
      </c>
      <c r="V30" s="84">
        <f t="shared" ref="V30:V37" si="4">V29-R30</f>
        <v>487616.39</v>
      </c>
      <c r="W30" s="84">
        <f>C43</f>
        <v>108230.59</v>
      </c>
    </row>
    <row r="31" spans="1:25" x14ac:dyDescent="0.25">
      <c r="A31" s="17" t="s">
        <v>18</v>
      </c>
      <c r="B31" s="18">
        <f t="shared" ref="B31:M31" si="5">B30-B26</f>
        <v>-813</v>
      </c>
      <c r="C31" s="18">
        <f t="shared" si="5"/>
        <v>25370.7</v>
      </c>
      <c r="D31" s="18">
        <f t="shared" si="5"/>
        <v>4138</v>
      </c>
      <c r="E31" s="18">
        <f t="shared" si="5"/>
        <v>5581</v>
      </c>
      <c r="F31" s="18">
        <f t="shared" si="5"/>
        <v>27828</v>
      </c>
      <c r="G31" s="18">
        <f t="shared" si="5"/>
        <v>-67</v>
      </c>
      <c r="H31" s="18">
        <f t="shared" si="5"/>
        <v>15978.03</v>
      </c>
      <c r="I31" s="18">
        <f t="shared" si="5"/>
        <v>9977</v>
      </c>
      <c r="J31" s="18">
        <f t="shared" si="5"/>
        <v>17534</v>
      </c>
      <c r="K31" s="18">
        <f t="shared" si="5"/>
        <v>31689.4</v>
      </c>
      <c r="L31" s="18">
        <f t="shared" si="5"/>
        <v>23544</v>
      </c>
      <c r="M31" s="19">
        <f t="shared" si="5"/>
        <v>30186</v>
      </c>
      <c r="N31" s="54">
        <f>SUM(B31:M31)</f>
        <v>190946.13</v>
      </c>
      <c r="P31" t="s">
        <v>3</v>
      </c>
      <c r="Q31" t="s">
        <v>53</v>
      </c>
      <c r="R31" s="45">
        <f>D47</f>
        <v>25698.02</v>
      </c>
      <c r="S31" s="45">
        <f t="shared" si="3"/>
        <v>461918.37</v>
      </c>
      <c r="T31" s="45">
        <f>D43</f>
        <v>135673.97999999998</v>
      </c>
      <c r="U31" s="84">
        <f t="shared" si="2"/>
        <v>25698.02</v>
      </c>
      <c r="V31" s="84">
        <f t="shared" si="4"/>
        <v>461918.37</v>
      </c>
      <c r="W31" s="84">
        <f>D43</f>
        <v>135673.97999999998</v>
      </c>
    </row>
    <row r="32" spans="1:25" ht="15.75" thickBot="1" x14ac:dyDescent="0.3">
      <c r="A32" s="9"/>
      <c r="B32" s="90" t="s">
        <v>23</v>
      </c>
      <c r="C32" s="90"/>
      <c r="D32" s="90"/>
      <c r="E32" s="90"/>
      <c r="F32" s="90"/>
      <c r="G32" s="90"/>
      <c r="H32" s="90"/>
      <c r="I32" s="90"/>
      <c r="J32" s="90"/>
      <c r="K32" s="90"/>
      <c r="L32" s="90"/>
      <c r="M32" s="100"/>
      <c r="P32" t="s">
        <v>4</v>
      </c>
      <c r="Q32" t="s">
        <v>53</v>
      </c>
      <c r="R32" s="45">
        <f>E47</f>
        <v>16343.3</v>
      </c>
      <c r="S32" s="45">
        <f t="shared" si="3"/>
        <v>445575.07</v>
      </c>
      <c r="T32" s="45">
        <f>E43</f>
        <v>116848.93</v>
      </c>
      <c r="U32" s="84">
        <f t="shared" si="2"/>
        <v>16343.3</v>
      </c>
      <c r="V32" s="84">
        <f t="shared" si="4"/>
        <v>445575.07</v>
      </c>
      <c r="W32" s="84">
        <f>E43</f>
        <v>116848.93</v>
      </c>
    </row>
    <row r="33" spans="1:25" ht="15.75" thickBot="1" x14ac:dyDescent="0.3">
      <c r="A33" s="10"/>
      <c r="B33" t="s">
        <v>1</v>
      </c>
      <c r="C33" s="22" t="s">
        <v>2</v>
      </c>
      <c r="D33" t="s">
        <v>3</v>
      </c>
      <c r="E33" t="s">
        <v>4</v>
      </c>
      <c r="F33" t="s">
        <v>5</v>
      </c>
      <c r="G33" t="s">
        <v>6</v>
      </c>
      <c r="H33" t="s">
        <v>7</v>
      </c>
      <c r="I33" t="s">
        <v>8</v>
      </c>
      <c r="J33" t="s">
        <v>9</v>
      </c>
      <c r="K33" t="s">
        <v>10</v>
      </c>
      <c r="L33" t="s">
        <v>11</v>
      </c>
      <c r="M33" s="11" t="s">
        <v>12</v>
      </c>
      <c r="P33" t="s">
        <v>5</v>
      </c>
      <c r="Q33" t="s">
        <v>53</v>
      </c>
      <c r="R33" s="45">
        <f>F47</f>
        <v>23223.094166666662</v>
      </c>
      <c r="S33" s="45">
        <f t="shared" si="3"/>
        <v>422351.97583333333</v>
      </c>
      <c r="T33" s="45">
        <f>F43</f>
        <v>118595.2</v>
      </c>
      <c r="U33" s="84">
        <f t="shared" si="2"/>
        <v>23223.094166666662</v>
      </c>
      <c r="V33" s="84">
        <f t="shared" si="4"/>
        <v>422351.97583333333</v>
      </c>
      <c r="W33" s="84">
        <f>F43</f>
        <v>118595.2</v>
      </c>
    </row>
    <row r="34" spans="1:25" x14ac:dyDescent="0.25">
      <c r="A34" s="12" t="s">
        <v>14</v>
      </c>
      <c r="B34" s="7">
        <v>14686</v>
      </c>
      <c r="C34" s="23">
        <v>14441</v>
      </c>
      <c r="D34" s="7">
        <v>19297.5</v>
      </c>
      <c r="E34" s="7">
        <v>13225.79</v>
      </c>
      <c r="F34" s="7">
        <v>26896</v>
      </c>
      <c r="G34" s="7">
        <v>1876.34</v>
      </c>
      <c r="H34" s="7">
        <v>33662.43</v>
      </c>
      <c r="I34" s="7">
        <v>3559.51</v>
      </c>
      <c r="J34" s="7">
        <v>27152.09</v>
      </c>
      <c r="K34" s="7">
        <v>14485</v>
      </c>
      <c r="L34" s="7">
        <f t="shared" ref="L34" si="6">AVERAGE($B$26:$M$26)</f>
        <v>13554.905833333336</v>
      </c>
      <c r="M34" s="13">
        <v>23626</v>
      </c>
      <c r="P34" t="s">
        <v>6</v>
      </c>
      <c r="Q34" t="s">
        <v>53</v>
      </c>
      <c r="R34" s="57">
        <f>G47</f>
        <v>2000.5400000000009</v>
      </c>
      <c r="S34" s="57">
        <f t="shared" si="3"/>
        <v>420351.43583333335</v>
      </c>
      <c r="T34" s="57">
        <f>G43</f>
        <v>114273.33</v>
      </c>
      <c r="U34" s="84">
        <f t="shared" si="2"/>
        <v>2000.5400000000009</v>
      </c>
      <c r="V34" s="84">
        <f t="shared" si="4"/>
        <v>420351.43583333335</v>
      </c>
      <c r="W34" s="84">
        <f>G43</f>
        <v>114273.33</v>
      </c>
    </row>
    <row r="35" spans="1:25" x14ac:dyDescent="0.25">
      <c r="A35" s="14" t="s">
        <v>15</v>
      </c>
      <c r="B35" s="8">
        <f>SUM(B36:B38)</f>
        <v>94713.96</v>
      </c>
      <c r="C35" s="23">
        <f t="shared" ref="C35:M35" si="7">SUM(C36:C38)</f>
        <v>89075.47</v>
      </c>
      <c r="D35" s="8">
        <f>SUM(D36:D38)</f>
        <v>124947.19</v>
      </c>
      <c r="E35" s="8">
        <f t="shared" si="7"/>
        <v>83360.209999999992</v>
      </c>
      <c r="F35" s="8">
        <f t="shared" si="7"/>
        <v>83544.570000000007</v>
      </c>
      <c r="G35" s="8">
        <f t="shared" si="7"/>
        <v>94015.58</v>
      </c>
      <c r="H35" s="8">
        <f t="shared" si="7"/>
        <v>90262.26999999999</v>
      </c>
      <c r="I35" s="8">
        <f t="shared" si="7"/>
        <v>102585.48</v>
      </c>
      <c r="J35" s="8">
        <f t="shared" si="7"/>
        <v>91519</v>
      </c>
      <c r="K35" s="8">
        <f t="shared" si="7"/>
        <v>111078.16</v>
      </c>
      <c r="L35" s="8">
        <f>SUM(L36:L38)</f>
        <v>111533.45</v>
      </c>
      <c r="M35" s="15">
        <f t="shared" si="7"/>
        <v>174625</v>
      </c>
      <c r="P35" t="s">
        <v>7</v>
      </c>
      <c r="Q35" t="s">
        <v>53</v>
      </c>
      <c r="R35" s="58">
        <f>H47</f>
        <v>23030.094166666662</v>
      </c>
      <c r="S35" s="58">
        <f t="shared" si="3"/>
        <v>397321.34166666667</v>
      </c>
      <c r="T35" s="58">
        <f>H43</f>
        <v>122727.43333333333</v>
      </c>
      <c r="U35" s="84">
        <f t="shared" si="2"/>
        <v>23030.094166666662</v>
      </c>
      <c r="V35" s="84">
        <f t="shared" si="4"/>
        <v>397321.34166666667</v>
      </c>
      <c r="W35" s="84">
        <f>H43</f>
        <v>122727.43333333333</v>
      </c>
    </row>
    <row r="36" spans="1:25" x14ac:dyDescent="0.25">
      <c r="A36" s="10" t="s">
        <v>16</v>
      </c>
      <c r="B36" s="1">
        <v>2424.96</v>
      </c>
      <c r="C36" s="23">
        <v>1805.47</v>
      </c>
      <c r="D36" s="1">
        <v>1845.19</v>
      </c>
      <c r="E36" s="1">
        <v>1172.21</v>
      </c>
      <c r="F36" s="1">
        <v>1141.57</v>
      </c>
      <c r="G36" s="1">
        <v>2238.58</v>
      </c>
      <c r="H36" s="1">
        <v>998.27</v>
      </c>
      <c r="I36" s="1">
        <v>1341.48</v>
      </c>
      <c r="J36" s="1">
        <v>1626</v>
      </c>
      <c r="K36" s="1">
        <v>4119.16</v>
      </c>
      <c r="L36" s="1">
        <v>4782.45</v>
      </c>
      <c r="M36" s="16">
        <v>3708</v>
      </c>
      <c r="P36" t="s">
        <v>8</v>
      </c>
      <c r="Q36" t="s">
        <v>53</v>
      </c>
      <c r="R36" s="58">
        <f>I47</f>
        <v>23030.094166666662</v>
      </c>
      <c r="S36" s="58">
        <f t="shared" si="3"/>
        <v>374291.2475</v>
      </c>
      <c r="T36" s="58">
        <f>I43</f>
        <v>122727.43333333333</v>
      </c>
      <c r="U36" s="84">
        <f t="shared" si="2"/>
        <v>23030.094166666662</v>
      </c>
      <c r="V36" s="84">
        <f t="shared" si="4"/>
        <v>374291.2475</v>
      </c>
      <c r="W36" s="84">
        <f>I43</f>
        <v>122727.43333333333</v>
      </c>
    </row>
    <row r="37" spans="1:25" x14ac:dyDescent="0.25">
      <c r="A37" s="10" t="s">
        <v>25</v>
      </c>
      <c r="B37" s="1">
        <v>64236</v>
      </c>
      <c r="C37" s="23">
        <v>58975</v>
      </c>
      <c r="D37" s="1">
        <v>82735</v>
      </c>
      <c r="E37" s="1">
        <v>54802</v>
      </c>
      <c r="F37" s="1">
        <v>55321</v>
      </c>
      <c r="G37" s="1">
        <v>63388</v>
      </c>
      <c r="H37" s="1">
        <v>59632</v>
      </c>
      <c r="I37" s="1">
        <v>68612</v>
      </c>
      <c r="J37" s="1">
        <v>61035</v>
      </c>
      <c r="K37" s="1">
        <v>71635</v>
      </c>
      <c r="L37" s="1">
        <v>73281</v>
      </c>
      <c r="M37" s="16">
        <v>113192</v>
      </c>
      <c r="P37" t="s">
        <v>9</v>
      </c>
      <c r="Q37" t="s">
        <v>53</v>
      </c>
      <c r="R37" s="58">
        <f>J47</f>
        <v>23030.094166666662</v>
      </c>
      <c r="S37" s="58">
        <f t="shared" si="3"/>
        <v>351261.15333333332</v>
      </c>
      <c r="T37" s="58">
        <f>J43</f>
        <v>122727.43333333333</v>
      </c>
      <c r="U37" s="84">
        <f t="shared" si="2"/>
        <v>23030.094166666662</v>
      </c>
      <c r="V37" s="84">
        <f t="shared" si="4"/>
        <v>351261.15333333332</v>
      </c>
      <c r="W37" s="84">
        <f>J43</f>
        <v>122727.43333333333</v>
      </c>
    </row>
    <row r="38" spans="1:25" x14ac:dyDescent="0.25">
      <c r="A38" s="10" t="s">
        <v>17</v>
      </c>
      <c r="B38" s="1">
        <v>28053</v>
      </c>
      <c r="C38" s="23">
        <v>28295</v>
      </c>
      <c r="D38" s="1">
        <v>40367</v>
      </c>
      <c r="E38" s="1">
        <v>27386</v>
      </c>
      <c r="F38" s="1">
        <v>27082</v>
      </c>
      <c r="G38" s="1">
        <v>28389</v>
      </c>
      <c r="H38" s="1">
        <v>29632</v>
      </c>
      <c r="I38" s="1">
        <v>32632</v>
      </c>
      <c r="J38" s="1">
        <v>28858</v>
      </c>
      <c r="K38" s="1">
        <v>35324</v>
      </c>
      <c r="L38" s="1">
        <v>33470</v>
      </c>
      <c r="M38" s="16">
        <v>57725</v>
      </c>
      <c r="P38" t="s">
        <v>42</v>
      </c>
      <c r="Q38" t="s">
        <v>53</v>
      </c>
      <c r="R38" s="58">
        <f>K47</f>
        <v>23030.094166666662</v>
      </c>
      <c r="S38" s="58">
        <f t="shared" si="3"/>
        <v>328231.05916666664</v>
      </c>
      <c r="T38" s="58">
        <f>K43</f>
        <v>122727.43333333333</v>
      </c>
      <c r="U38" s="84">
        <f t="shared" si="2"/>
        <v>23030.094166666662</v>
      </c>
      <c r="V38" s="84">
        <f>(V37-R38)+Y38</f>
        <v>649948.05916666659</v>
      </c>
      <c r="W38" s="84">
        <f>K43</f>
        <v>122727.43333333333</v>
      </c>
      <c r="Y38" s="1">
        <v>321717</v>
      </c>
    </row>
    <row r="39" spans="1:25" ht="15.75" thickBot="1" x14ac:dyDescent="0.3">
      <c r="A39" s="17" t="s">
        <v>18</v>
      </c>
      <c r="B39" s="18">
        <f>B38-B34</f>
        <v>13367</v>
      </c>
      <c r="C39" s="24">
        <f t="shared" ref="C39:M39" si="8">C38-C34</f>
        <v>13854</v>
      </c>
      <c r="D39" s="18">
        <f t="shared" si="8"/>
        <v>21069.5</v>
      </c>
      <c r="E39" s="18">
        <f t="shared" si="8"/>
        <v>14160.21</v>
      </c>
      <c r="F39" s="18">
        <f t="shared" si="8"/>
        <v>186</v>
      </c>
      <c r="G39" s="18">
        <f t="shared" si="8"/>
        <v>26512.66</v>
      </c>
      <c r="H39" s="18">
        <f t="shared" si="8"/>
        <v>-4030.4300000000003</v>
      </c>
      <c r="I39" s="18">
        <f t="shared" si="8"/>
        <v>29072.489999999998</v>
      </c>
      <c r="J39" s="18">
        <f>J38-J34</f>
        <v>1705.9099999999999</v>
      </c>
      <c r="K39" s="18">
        <f>K38-K34</f>
        <v>20839</v>
      </c>
      <c r="L39" s="18">
        <f t="shared" si="8"/>
        <v>19915.094166666662</v>
      </c>
      <c r="M39" s="19">
        <f t="shared" si="8"/>
        <v>34099</v>
      </c>
      <c r="N39" s="54">
        <f>SUM(B39:M39)</f>
        <v>190750.43416666664</v>
      </c>
      <c r="P39" t="s">
        <v>11</v>
      </c>
      <c r="Q39" t="s">
        <v>53</v>
      </c>
      <c r="R39" s="58">
        <f>L47</f>
        <v>23030.094166666662</v>
      </c>
      <c r="S39" s="58">
        <f t="shared" si="3"/>
        <v>305200.96499999997</v>
      </c>
      <c r="T39" s="58">
        <f>L43</f>
        <v>122727.43333333333</v>
      </c>
      <c r="U39" s="84">
        <f t="shared" si="2"/>
        <v>23030.094166666662</v>
      </c>
      <c r="V39" s="84">
        <f>V38-R39</f>
        <v>626917.96499999997</v>
      </c>
      <c r="W39" s="84">
        <f>L43</f>
        <v>122727.43333333333</v>
      </c>
    </row>
    <row r="40" spans="1:25" ht="15.75" thickBot="1" x14ac:dyDescent="0.3">
      <c r="A40" s="9"/>
      <c r="B40" s="98" t="s">
        <v>24</v>
      </c>
      <c r="C40" s="92"/>
      <c r="D40" s="98"/>
      <c r="E40" s="98"/>
      <c r="F40" s="98"/>
      <c r="G40" s="98"/>
      <c r="H40" s="98"/>
      <c r="I40" s="98"/>
      <c r="J40" s="98"/>
      <c r="K40" s="98"/>
      <c r="L40" s="98"/>
      <c r="M40" s="99"/>
      <c r="P40" s="64" t="s">
        <v>12</v>
      </c>
      <c r="Q40" t="s">
        <v>53</v>
      </c>
      <c r="R40" s="65">
        <f>M47</f>
        <v>23030.094166666662</v>
      </c>
      <c r="S40" s="65">
        <f t="shared" si="3"/>
        <v>282170.87083333329</v>
      </c>
      <c r="T40" s="65">
        <f>M43</f>
        <v>122727.43333333333</v>
      </c>
      <c r="U40" s="85">
        <f t="shared" si="2"/>
        <v>23030.094166666662</v>
      </c>
      <c r="V40" s="85">
        <f>V39-R40</f>
        <v>603887.87083333335</v>
      </c>
      <c r="W40" s="85">
        <f>M43</f>
        <v>122727.43333333333</v>
      </c>
    </row>
    <row r="41" spans="1:25" x14ac:dyDescent="0.25">
      <c r="A41" s="10"/>
      <c r="B41" t="s">
        <v>1</v>
      </c>
      <c r="C41" t="s">
        <v>2</v>
      </c>
      <c r="D41" t="s">
        <v>3</v>
      </c>
      <c r="E41" t="s">
        <v>4</v>
      </c>
      <c r="F41" t="s">
        <v>5</v>
      </c>
      <c r="G41" t="s">
        <v>6</v>
      </c>
      <c r="H41" t="s">
        <v>7</v>
      </c>
      <c r="I41" t="s">
        <v>8</v>
      </c>
      <c r="J41" t="s">
        <v>9</v>
      </c>
      <c r="K41" t="s">
        <v>10</v>
      </c>
      <c r="L41" s="27" t="s">
        <v>11</v>
      </c>
      <c r="M41" s="38" t="s">
        <v>12</v>
      </c>
      <c r="R41" s="1"/>
      <c r="S41" s="1"/>
      <c r="T41" s="1"/>
      <c r="U41" s="1"/>
      <c r="V41" s="86"/>
      <c r="W41" s="64"/>
    </row>
    <row r="42" spans="1:25" ht="15.75" thickBot="1" x14ac:dyDescent="0.3">
      <c r="A42" s="12" t="s">
        <v>14</v>
      </c>
      <c r="B42" s="7">
        <v>13025</v>
      </c>
      <c r="C42" s="7">
        <v>26818</v>
      </c>
      <c r="D42" s="7">
        <v>16719.98</v>
      </c>
      <c r="E42" s="7">
        <v>21668.7</v>
      </c>
      <c r="F42" s="7">
        <f t="shared" ref="F42:M42" si="9">AVERAGE($B$26:$M$26)</f>
        <v>13554.905833333336</v>
      </c>
      <c r="G42" s="7">
        <v>35108.46</v>
      </c>
      <c r="H42" s="7">
        <f t="shared" si="9"/>
        <v>13554.905833333336</v>
      </c>
      <c r="I42" s="7">
        <f t="shared" si="9"/>
        <v>13554.905833333336</v>
      </c>
      <c r="J42" s="7">
        <f t="shared" si="9"/>
        <v>13554.905833333336</v>
      </c>
      <c r="K42" s="7">
        <f t="shared" si="9"/>
        <v>13554.905833333336</v>
      </c>
      <c r="L42" s="35">
        <f t="shared" si="9"/>
        <v>13554.905833333336</v>
      </c>
      <c r="M42" s="39">
        <f t="shared" si="9"/>
        <v>13554.905833333336</v>
      </c>
      <c r="P42" s="55"/>
      <c r="Q42" s="55"/>
      <c r="R42" s="54">
        <f>Q19-SUM(R29:R40)</f>
        <v>282170.87083333335</v>
      </c>
      <c r="S42" s="54"/>
      <c r="T42" s="54"/>
      <c r="U42" s="54"/>
      <c r="V42" s="86"/>
      <c r="W42" s="64"/>
    </row>
    <row r="43" spans="1:25" x14ac:dyDescent="0.25">
      <c r="A43" s="14" t="s">
        <v>15</v>
      </c>
      <c r="B43" s="8">
        <f>SUM(B44:B46)</f>
        <v>111647</v>
      </c>
      <c r="C43" s="8">
        <f t="shared" ref="C43:I43" si="10">SUM(C44:C46)</f>
        <v>108230.59</v>
      </c>
      <c r="D43" s="8">
        <f>SUM(D44:D46)</f>
        <v>135673.97999999998</v>
      </c>
      <c r="E43" s="8">
        <f>SUM(E44:E46)</f>
        <v>116848.93</v>
      </c>
      <c r="F43" s="8">
        <f t="shared" si="10"/>
        <v>118595.2</v>
      </c>
      <c r="G43" s="8">
        <f t="shared" si="10"/>
        <v>114273.33</v>
      </c>
      <c r="H43" s="8">
        <f t="shared" si="10"/>
        <v>122727.43333333333</v>
      </c>
      <c r="I43" s="8">
        <f t="shared" si="10"/>
        <v>122727.43333333333</v>
      </c>
      <c r="J43" s="8">
        <f t="shared" ref="J43:M43" si="11">SUM(J44:J46)</f>
        <v>122727.43333333333</v>
      </c>
      <c r="K43" s="8">
        <f t="shared" si="11"/>
        <v>122727.43333333333</v>
      </c>
      <c r="L43" s="20">
        <f t="shared" si="11"/>
        <v>122727.43333333333</v>
      </c>
      <c r="M43" s="40">
        <f t="shared" si="11"/>
        <v>122727.43333333333</v>
      </c>
      <c r="P43" t="s">
        <v>41</v>
      </c>
      <c r="Q43" t="s">
        <v>54</v>
      </c>
      <c r="R43" s="75">
        <f>B55</f>
        <v>24045.64</v>
      </c>
      <c r="S43" s="79">
        <f>R42-R43</f>
        <v>258125.23083333333</v>
      </c>
      <c r="T43" s="59">
        <f>B51</f>
        <v>147166.43</v>
      </c>
      <c r="U43" s="83">
        <f>R43</f>
        <v>24045.64</v>
      </c>
      <c r="V43" s="83">
        <f>V40-R43</f>
        <v>579842.23083333333</v>
      </c>
      <c r="W43" s="83">
        <f>B59</f>
        <v>147166.43</v>
      </c>
    </row>
    <row r="44" spans="1:25" x14ac:dyDescent="0.25">
      <c r="A44" s="10" t="s">
        <v>16</v>
      </c>
      <c r="B44" s="1">
        <v>2332</v>
      </c>
      <c r="C44" s="1">
        <v>1683.59</v>
      </c>
      <c r="D44" s="1">
        <v>1499.98</v>
      </c>
      <c r="E44" s="1">
        <v>942.93</v>
      </c>
      <c r="F44" s="1">
        <v>2861.2</v>
      </c>
      <c r="G44" s="1">
        <v>3128.33</v>
      </c>
      <c r="H44" s="1">
        <f t="shared" ref="H44:M44" si="12">AVERAGE($B$28:$M$28)</f>
        <v>4660.4333333333334</v>
      </c>
      <c r="I44" s="1">
        <f t="shared" si="12"/>
        <v>4660.4333333333334</v>
      </c>
      <c r="J44" s="1">
        <f t="shared" si="12"/>
        <v>4660.4333333333334</v>
      </c>
      <c r="K44" s="1">
        <f t="shared" si="12"/>
        <v>4660.4333333333334</v>
      </c>
      <c r="L44" s="35">
        <f t="shared" si="12"/>
        <v>4660.4333333333334</v>
      </c>
      <c r="M44" s="41">
        <f t="shared" si="12"/>
        <v>4660.4333333333334</v>
      </c>
      <c r="P44" t="s">
        <v>2</v>
      </c>
      <c r="Q44" t="s">
        <v>54</v>
      </c>
      <c r="R44" s="76">
        <f>C55</f>
        <v>24045.64</v>
      </c>
      <c r="S44" s="80">
        <f t="shared" ref="S44:S54" si="13">S43-R44</f>
        <v>234079.59083333332</v>
      </c>
      <c r="T44" s="60">
        <f>C51</f>
        <v>147166.43</v>
      </c>
      <c r="U44" s="84">
        <f>R44</f>
        <v>24045.64</v>
      </c>
      <c r="V44" s="84">
        <f>V43-R44</f>
        <v>555796.59083333332</v>
      </c>
      <c r="W44" s="84">
        <f>C59</f>
        <v>147166.43</v>
      </c>
    </row>
    <row r="45" spans="1:25" x14ac:dyDescent="0.25">
      <c r="A45" s="10" t="s">
        <v>25</v>
      </c>
      <c r="B45" s="1">
        <v>74806</v>
      </c>
      <c r="C45" s="1">
        <v>72308</v>
      </c>
      <c r="D45" s="1">
        <v>91756</v>
      </c>
      <c r="E45" s="1">
        <v>77894</v>
      </c>
      <c r="F45" s="1">
        <v>78956</v>
      </c>
      <c r="G45" s="1">
        <v>74036</v>
      </c>
      <c r="H45" s="1">
        <v>81482</v>
      </c>
      <c r="I45" s="1">
        <v>81482</v>
      </c>
      <c r="J45" s="1">
        <v>81482</v>
      </c>
      <c r="K45" s="1">
        <v>81482</v>
      </c>
      <c r="L45" s="20">
        <v>81482</v>
      </c>
      <c r="M45" s="41">
        <v>81482</v>
      </c>
      <c r="P45" t="s">
        <v>3</v>
      </c>
      <c r="Q45" t="s">
        <v>54</v>
      </c>
      <c r="R45" s="76">
        <f>D55</f>
        <v>24045.64</v>
      </c>
      <c r="S45" s="80">
        <f t="shared" si="13"/>
        <v>210033.95083333331</v>
      </c>
      <c r="T45" s="60">
        <f>D51</f>
        <v>147166.43</v>
      </c>
      <c r="U45" s="84">
        <f>R45</f>
        <v>24045.64</v>
      </c>
      <c r="V45" s="84">
        <f>V44-R45</f>
        <v>531750.95083333331</v>
      </c>
      <c r="W45" s="84">
        <f>D59</f>
        <v>147166.43</v>
      </c>
    </row>
    <row r="46" spans="1:25" x14ac:dyDescent="0.25">
      <c r="A46" s="10" t="s">
        <v>17</v>
      </c>
      <c r="B46" s="1">
        <v>34509</v>
      </c>
      <c r="C46" s="1">
        <v>34239</v>
      </c>
      <c r="D46" s="1">
        <v>42418</v>
      </c>
      <c r="E46" s="1">
        <v>38012</v>
      </c>
      <c r="F46" s="1">
        <v>36778</v>
      </c>
      <c r="G46" s="1">
        <v>37109</v>
      </c>
      <c r="H46" s="1">
        <v>36585</v>
      </c>
      <c r="I46" s="1">
        <v>36585</v>
      </c>
      <c r="J46" s="1">
        <v>36585</v>
      </c>
      <c r="K46" s="1">
        <v>36585</v>
      </c>
      <c r="L46" s="20">
        <v>36585</v>
      </c>
      <c r="M46" s="41">
        <v>36585</v>
      </c>
      <c r="P46" s="62" t="s">
        <v>4</v>
      </c>
      <c r="Q46" t="s">
        <v>54</v>
      </c>
      <c r="R46" s="77">
        <f>E55</f>
        <v>24045.64</v>
      </c>
      <c r="S46" s="81">
        <f t="shared" si="13"/>
        <v>185988.31083333329</v>
      </c>
      <c r="T46" s="63">
        <f>E51</f>
        <v>147166.43</v>
      </c>
      <c r="U46" s="84">
        <f>R46</f>
        <v>24045.64</v>
      </c>
      <c r="V46" s="84">
        <f>V45-R46</f>
        <v>507705.31083333329</v>
      </c>
      <c r="W46" s="84">
        <f>E59</f>
        <v>147166.43</v>
      </c>
    </row>
    <row r="47" spans="1:25" ht="15.75" thickBot="1" x14ac:dyDescent="0.3">
      <c r="A47" s="17" t="s">
        <v>18</v>
      </c>
      <c r="B47" s="18">
        <f>B46-B42</f>
        <v>21484</v>
      </c>
      <c r="C47" s="18">
        <f t="shared" ref="C47:I47" si="14">C46-C42</f>
        <v>7421</v>
      </c>
      <c r="D47" s="18">
        <f>D46-D42</f>
        <v>25698.02</v>
      </c>
      <c r="E47" s="18">
        <f t="shared" si="14"/>
        <v>16343.3</v>
      </c>
      <c r="F47" s="18">
        <f>F46-F42</f>
        <v>23223.094166666662</v>
      </c>
      <c r="G47" s="18">
        <f t="shared" si="14"/>
        <v>2000.5400000000009</v>
      </c>
      <c r="H47" s="18">
        <f t="shared" si="14"/>
        <v>23030.094166666662</v>
      </c>
      <c r="I47" s="18">
        <f t="shared" si="14"/>
        <v>23030.094166666662</v>
      </c>
      <c r="J47" s="18">
        <f t="shared" ref="J47:M47" si="15">J46-J42</f>
        <v>23030.094166666662</v>
      </c>
      <c r="K47" s="18">
        <f t="shared" si="15"/>
        <v>23030.094166666662</v>
      </c>
      <c r="L47" s="21">
        <f t="shared" si="15"/>
        <v>23030.094166666662</v>
      </c>
      <c r="M47" s="42">
        <f t="shared" si="15"/>
        <v>23030.094166666662</v>
      </c>
      <c r="N47" s="54">
        <f>SUM(B47:M47)</f>
        <v>234350.51916666667</v>
      </c>
      <c r="O47" s="1"/>
      <c r="P47" t="s">
        <v>5</v>
      </c>
      <c r="Q47" t="s">
        <v>54</v>
      </c>
      <c r="R47" s="76">
        <f>F55</f>
        <v>24045.64</v>
      </c>
      <c r="S47" s="80">
        <f t="shared" si="13"/>
        <v>161942.67083333328</v>
      </c>
      <c r="T47" s="60">
        <f>F51</f>
        <v>147166.43</v>
      </c>
      <c r="U47" s="84">
        <f>R47</f>
        <v>24045.64</v>
      </c>
      <c r="V47" s="84">
        <f>V46-R47</f>
        <v>483659.67083333328</v>
      </c>
      <c r="W47" s="84">
        <f>F59</f>
        <v>147166.43</v>
      </c>
    </row>
    <row r="48" spans="1:25" ht="15.75" thickBot="1" x14ac:dyDescent="0.3">
      <c r="A48" s="9"/>
      <c r="B48" s="90" t="s">
        <v>47</v>
      </c>
      <c r="C48" s="90"/>
      <c r="D48" s="90"/>
      <c r="E48" s="90"/>
      <c r="F48" s="90"/>
      <c r="G48" s="90"/>
      <c r="H48" s="90"/>
      <c r="I48" s="89"/>
      <c r="J48" s="89"/>
      <c r="K48" s="89"/>
      <c r="L48" s="89"/>
      <c r="M48" s="91"/>
      <c r="P48" t="s">
        <v>6</v>
      </c>
      <c r="Q48" t="s">
        <v>54</v>
      </c>
      <c r="R48" s="76">
        <f>G55</f>
        <v>7946.98</v>
      </c>
      <c r="S48" s="80">
        <f t="shared" si="13"/>
        <v>153995.69083333327</v>
      </c>
      <c r="T48" s="60">
        <f>G51</f>
        <v>39734.93</v>
      </c>
      <c r="U48" s="84">
        <f>G63</f>
        <v>24045.64</v>
      </c>
      <c r="V48" s="84">
        <f>V47-G63</f>
        <v>459614.03083333327</v>
      </c>
      <c r="W48" s="84">
        <f>G59</f>
        <v>147166.43</v>
      </c>
    </row>
    <row r="49" spans="1:23" x14ac:dyDescent="0.25">
      <c r="A49" s="10"/>
      <c r="B49" t="s">
        <v>1</v>
      </c>
      <c r="C49" t="s">
        <v>2</v>
      </c>
      <c r="D49" t="s">
        <v>3</v>
      </c>
      <c r="E49" s="66" t="s">
        <v>4</v>
      </c>
      <c r="F49" s="2" t="s">
        <v>5</v>
      </c>
      <c r="G49" s="43" t="s">
        <v>6</v>
      </c>
      <c r="H49" s="43" t="s">
        <v>7</v>
      </c>
      <c r="I49" s="2" t="s">
        <v>8</v>
      </c>
      <c r="J49" s="2" t="s">
        <v>9</v>
      </c>
      <c r="K49" s="2" t="s">
        <v>10</v>
      </c>
      <c r="L49" s="2" t="s">
        <v>11</v>
      </c>
      <c r="M49" s="3" t="s">
        <v>12</v>
      </c>
      <c r="P49" t="s">
        <v>7</v>
      </c>
      <c r="Q49" t="s">
        <v>54</v>
      </c>
      <c r="R49" s="76">
        <f>H55</f>
        <v>7946.98</v>
      </c>
      <c r="S49" s="80">
        <f t="shared" si="13"/>
        <v>146048.71083333326</v>
      </c>
      <c r="T49" s="60">
        <f>H51</f>
        <v>39734.93</v>
      </c>
      <c r="U49" s="84">
        <f>H63</f>
        <v>24045.64</v>
      </c>
      <c r="V49" s="84">
        <f>V48-H63</f>
        <v>435568.39083333325</v>
      </c>
      <c r="W49" s="84">
        <f>H59</f>
        <v>147166.43</v>
      </c>
    </row>
    <row r="50" spans="1:23" x14ac:dyDescent="0.25">
      <c r="A50" s="12" t="s">
        <v>14</v>
      </c>
      <c r="B50" s="7">
        <v>21149.17</v>
      </c>
      <c r="C50" s="7">
        <v>21149.17</v>
      </c>
      <c r="D50" s="7">
        <v>21149.17</v>
      </c>
      <c r="E50" s="67">
        <v>21149.17</v>
      </c>
      <c r="F50" s="36">
        <v>21149.17</v>
      </c>
      <c r="G50" s="44">
        <v>0</v>
      </c>
      <c r="H50" s="44">
        <v>0</v>
      </c>
      <c r="I50" s="36">
        <v>0</v>
      </c>
      <c r="J50" s="36">
        <v>0</v>
      </c>
      <c r="K50" s="36">
        <v>0</v>
      </c>
      <c r="L50" s="36">
        <v>0</v>
      </c>
      <c r="M50" s="37">
        <v>0</v>
      </c>
      <c r="P50" t="s">
        <v>8</v>
      </c>
      <c r="Q50" t="s">
        <v>54</v>
      </c>
      <c r="R50" s="76">
        <f>I55</f>
        <v>7946.98</v>
      </c>
      <c r="S50" s="80">
        <f t="shared" si="13"/>
        <v>138101.73083333325</v>
      </c>
      <c r="T50" s="60">
        <f>I51</f>
        <v>39734.93</v>
      </c>
      <c r="U50" s="84">
        <f>I63</f>
        <v>24045.64</v>
      </c>
      <c r="V50" s="84">
        <f>V49-I63</f>
        <v>411522.75083333324</v>
      </c>
      <c r="W50" s="84">
        <f>I59</f>
        <v>147166.43</v>
      </c>
    </row>
    <row r="51" spans="1:23" x14ac:dyDescent="0.25">
      <c r="A51" s="14" t="s">
        <v>15</v>
      </c>
      <c r="B51" s="8">
        <f>SUM(B52:B54)</f>
        <v>147166.43</v>
      </c>
      <c r="C51" s="8">
        <f>SUM(C52:C54)</f>
        <v>147166.43</v>
      </c>
      <c r="D51" s="8">
        <f>SUM(D52:D54)</f>
        <v>147166.43</v>
      </c>
      <c r="E51" s="68">
        <f>SUM(E52:E54)</f>
        <v>147166.43</v>
      </c>
      <c r="F51" s="1">
        <f>SUM(F52:F54)</f>
        <v>147166.43</v>
      </c>
      <c r="G51" s="45">
        <v>39734.93</v>
      </c>
      <c r="H51" s="45">
        <v>39734.93</v>
      </c>
      <c r="I51" s="1">
        <v>39734.93</v>
      </c>
      <c r="J51" s="1">
        <v>39734.93</v>
      </c>
      <c r="K51" s="1">
        <v>39734.93</v>
      </c>
      <c r="L51" s="1">
        <v>39734.93</v>
      </c>
      <c r="M51" s="4">
        <v>39734.93</v>
      </c>
      <c r="P51" t="s">
        <v>9</v>
      </c>
      <c r="Q51" t="s">
        <v>54</v>
      </c>
      <c r="R51" s="76">
        <f>J55</f>
        <v>7946.98</v>
      </c>
      <c r="S51" s="80">
        <f t="shared" si="13"/>
        <v>130154.75083333325</v>
      </c>
      <c r="T51" s="60">
        <f>J51</f>
        <v>39734.93</v>
      </c>
      <c r="U51" s="84">
        <f>J63</f>
        <v>24045.64</v>
      </c>
      <c r="V51" s="84">
        <f>V50-J63</f>
        <v>387477.11083333322</v>
      </c>
      <c r="W51" s="84">
        <f>J59</f>
        <v>147166.43</v>
      </c>
    </row>
    <row r="52" spans="1:23" x14ac:dyDescent="0.25">
      <c r="A52" s="10" t="s">
        <v>16</v>
      </c>
      <c r="B52" s="1">
        <v>4120.66</v>
      </c>
      <c r="C52" s="1">
        <v>4120.66</v>
      </c>
      <c r="D52" s="1">
        <v>4120.66</v>
      </c>
      <c r="E52" s="67">
        <v>4120.66</v>
      </c>
      <c r="F52" s="1">
        <v>4120.66</v>
      </c>
      <c r="G52" s="44">
        <v>0</v>
      </c>
      <c r="H52" s="44">
        <v>0</v>
      </c>
      <c r="I52" s="36">
        <v>0</v>
      </c>
      <c r="J52" s="36">
        <v>0</v>
      </c>
      <c r="K52" s="36">
        <v>0</v>
      </c>
      <c r="L52" s="36">
        <v>0</v>
      </c>
      <c r="M52" s="37">
        <v>0</v>
      </c>
      <c r="P52" t="s">
        <v>42</v>
      </c>
      <c r="Q52" t="s">
        <v>54</v>
      </c>
      <c r="R52" s="76">
        <f>K55</f>
        <v>7946.98</v>
      </c>
      <c r="S52" s="80">
        <f t="shared" si="13"/>
        <v>122207.77083333326</v>
      </c>
      <c r="T52" s="60">
        <f>K51</f>
        <v>39734.93</v>
      </c>
      <c r="U52" s="84">
        <f>K63</f>
        <v>24045.64</v>
      </c>
      <c r="V52" s="84">
        <f>V51-K63</f>
        <v>363431.47083333321</v>
      </c>
      <c r="W52" s="84">
        <f>K59</f>
        <v>147166.43</v>
      </c>
    </row>
    <row r="53" spans="1:23" x14ac:dyDescent="0.25">
      <c r="A53" s="10" t="s">
        <v>25</v>
      </c>
      <c r="B53" s="1">
        <v>97850.96</v>
      </c>
      <c r="C53" s="1">
        <v>97850.96</v>
      </c>
      <c r="D53" s="1">
        <v>97850.96</v>
      </c>
      <c r="E53" s="68">
        <v>97850.96</v>
      </c>
      <c r="F53" s="1">
        <v>97850.96</v>
      </c>
      <c r="G53" s="45">
        <v>31787.94</v>
      </c>
      <c r="H53" s="45">
        <v>31787.94</v>
      </c>
      <c r="I53" s="1">
        <v>31787.94</v>
      </c>
      <c r="J53" s="1">
        <v>31787.94</v>
      </c>
      <c r="K53" s="1">
        <v>31787.94</v>
      </c>
      <c r="L53" s="1">
        <v>31787.94</v>
      </c>
      <c r="M53" s="4">
        <v>31787.94</v>
      </c>
      <c r="P53" t="s">
        <v>11</v>
      </c>
      <c r="Q53" t="s">
        <v>54</v>
      </c>
      <c r="R53" s="76">
        <f>L55</f>
        <v>7946.98</v>
      </c>
      <c r="S53" s="80">
        <f t="shared" si="13"/>
        <v>114260.79083333326</v>
      </c>
      <c r="T53" s="60">
        <f>L51</f>
        <v>39734.93</v>
      </c>
      <c r="U53" s="84">
        <f>L63</f>
        <v>24045.64</v>
      </c>
      <c r="V53" s="84">
        <f>V52-L63</f>
        <v>339385.8308333332</v>
      </c>
      <c r="W53" s="84">
        <f>L59</f>
        <v>147166.43</v>
      </c>
    </row>
    <row r="54" spans="1:23" ht="15.75" thickBot="1" x14ac:dyDescent="0.3">
      <c r="A54" s="10" t="s">
        <v>17</v>
      </c>
      <c r="B54" s="1">
        <v>45194.81</v>
      </c>
      <c r="C54" s="1">
        <v>45194.81</v>
      </c>
      <c r="D54" s="1">
        <v>45194.81</v>
      </c>
      <c r="E54" s="68">
        <v>45194.81</v>
      </c>
      <c r="F54" s="1">
        <v>45194.81</v>
      </c>
      <c r="G54" s="45">
        <v>7946.98</v>
      </c>
      <c r="H54" s="45">
        <v>7946.98</v>
      </c>
      <c r="I54" s="1">
        <v>7946.98</v>
      </c>
      <c r="J54" s="1">
        <v>7946.98</v>
      </c>
      <c r="K54" s="1">
        <v>7946.98</v>
      </c>
      <c r="L54" s="1">
        <v>7946.98</v>
      </c>
      <c r="M54" s="4">
        <v>7946.98</v>
      </c>
      <c r="P54" t="s">
        <v>12</v>
      </c>
      <c r="Q54" t="s">
        <v>54</v>
      </c>
      <c r="R54" s="78">
        <f>M55</f>
        <v>7946.98</v>
      </c>
      <c r="S54" s="82">
        <f t="shared" si="13"/>
        <v>106313.81083333326</v>
      </c>
      <c r="T54" s="61">
        <f>M51</f>
        <v>39734.93</v>
      </c>
      <c r="U54" s="85">
        <f>M63</f>
        <v>24045.64</v>
      </c>
      <c r="V54" s="85">
        <f>V53-M63</f>
        <v>315340.19083333318</v>
      </c>
      <c r="W54" s="85">
        <f>M59</f>
        <v>147166.43</v>
      </c>
    </row>
    <row r="55" spans="1:23" ht="15.75" thickBot="1" x14ac:dyDescent="0.3">
      <c r="A55" s="17" t="s">
        <v>18</v>
      </c>
      <c r="B55" s="1">
        <f>B54-B50</f>
        <v>24045.64</v>
      </c>
      <c r="C55" s="18">
        <f>C54-C50</f>
        <v>24045.64</v>
      </c>
      <c r="D55" s="18">
        <f>D54-D50</f>
        <v>24045.64</v>
      </c>
      <c r="E55" s="69">
        <f>E54-E50</f>
        <v>24045.64</v>
      </c>
      <c r="F55" s="5">
        <f>F54-F50</f>
        <v>24045.64</v>
      </c>
      <c r="G55" s="46">
        <f t="shared" ref="G55:H55" si="16">G54-G50</f>
        <v>7946.98</v>
      </c>
      <c r="H55" s="46">
        <f t="shared" si="16"/>
        <v>7946.98</v>
      </c>
      <c r="I55" s="5">
        <f t="shared" ref="I55:M55" si="17">I54-I50</f>
        <v>7946.98</v>
      </c>
      <c r="J55" s="5">
        <f t="shared" si="17"/>
        <v>7946.98</v>
      </c>
      <c r="K55" s="5">
        <f t="shared" si="17"/>
        <v>7946.98</v>
      </c>
      <c r="L55" s="5">
        <f t="shared" si="17"/>
        <v>7946.98</v>
      </c>
      <c r="M55" s="6">
        <f t="shared" si="17"/>
        <v>7946.98</v>
      </c>
      <c r="N55" s="54">
        <f>SUM(B55:M55)</f>
        <v>175857.06000000006</v>
      </c>
    </row>
    <row r="56" spans="1:23" ht="15.75" thickBot="1" x14ac:dyDescent="0.3">
      <c r="B56" s="90" t="s">
        <v>48</v>
      </c>
      <c r="C56" s="90"/>
      <c r="D56" s="90"/>
      <c r="E56" s="90"/>
      <c r="F56" s="90"/>
      <c r="G56" s="90"/>
      <c r="H56" s="90"/>
      <c r="I56" s="89"/>
      <c r="J56" s="89"/>
      <c r="K56" s="89"/>
      <c r="L56" s="89"/>
      <c r="M56" s="91"/>
    </row>
    <row r="57" spans="1:23" x14ac:dyDescent="0.25">
      <c r="A57" s="10"/>
      <c r="B57" t="s">
        <v>1</v>
      </c>
      <c r="C57" t="s">
        <v>2</v>
      </c>
      <c r="D57" t="s">
        <v>3</v>
      </c>
      <c r="E57" t="s">
        <v>4</v>
      </c>
      <c r="F57" t="s">
        <v>5</v>
      </c>
      <c r="G57" s="43" t="s">
        <v>6</v>
      </c>
      <c r="H57" s="43" t="s">
        <v>7</v>
      </c>
      <c r="I57" t="s">
        <v>8</v>
      </c>
      <c r="J57" t="s">
        <v>9</v>
      </c>
      <c r="K57" t="s">
        <v>10</v>
      </c>
      <c r="L57" t="s">
        <v>11</v>
      </c>
      <c r="M57" t="s">
        <v>12</v>
      </c>
    </row>
    <row r="58" spans="1:23" x14ac:dyDescent="0.25">
      <c r="A58" s="12" t="s">
        <v>14</v>
      </c>
      <c r="B58" s="7">
        <v>21149.17</v>
      </c>
      <c r="C58" s="7">
        <v>21149.17</v>
      </c>
      <c r="D58" s="7">
        <v>21149.17</v>
      </c>
      <c r="E58" s="7">
        <v>21149.17</v>
      </c>
      <c r="F58" s="7">
        <v>21149.17</v>
      </c>
      <c r="G58" s="44">
        <v>21149.17</v>
      </c>
      <c r="H58" s="44">
        <v>21149.17</v>
      </c>
      <c r="I58" s="7">
        <v>21149.17</v>
      </c>
      <c r="J58" s="7">
        <v>21149.17</v>
      </c>
      <c r="K58" s="7">
        <v>21149.17</v>
      </c>
      <c r="L58" s="7">
        <v>21149.17</v>
      </c>
      <c r="M58" s="7">
        <v>21149.17</v>
      </c>
    </row>
    <row r="59" spans="1:23" x14ac:dyDescent="0.25">
      <c r="A59" s="14" t="s">
        <v>15</v>
      </c>
      <c r="B59" s="8">
        <f t="shared" ref="B59:M59" si="18">SUM(B60:B62)</f>
        <v>147166.43</v>
      </c>
      <c r="C59" s="8">
        <f t="shared" si="18"/>
        <v>147166.43</v>
      </c>
      <c r="D59" s="8">
        <f t="shared" si="18"/>
        <v>147166.43</v>
      </c>
      <c r="E59" s="8">
        <f t="shared" si="18"/>
        <v>147166.43</v>
      </c>
      <c r="F59" s="8">
        <f t="shared" si="18"/>
        <v>147166.43</v>
      </c>
      <c r="G59" s="45">
        <f t="shared" si="18"/>
        <v>147166.43</v>
      </c>
      <c r="H59" s="45">
        <f t="shared" si="18"/>
        <v>147166.43</v>
      </c>
      <c r="I59" s="8">
        <f t="shared" si="18"/>
        <v>147166.43</v>
      </c>
      <c r="J59" s="8">
        <f t="shared" si="18"/>
        <v>147166.43</v>
      </c>
      <c r="K59" s="8">
        <f t="shared" si="18"/>
        <v>147166.43</v>
      </c>
      <c r="L59" s="8">
        <f t="shared" si="18"/>
        <v>147166.43</v>
      </c>
      <c r="M59" s="8">
        <f t="shared" si="18"/>
        <v>147166.43</v>
      </c>
    </row>
    <row r="60" spans="1:23" x14ac:dyDescent="0.25">
      <c r="A60" s="10" t="s">
        <v>16</v>
      </c>
      <c r="B60" s="1">
        <v>4120.66</v>
      </c>
      <c r="C60" s="1">
        <v>4120.66</v>
      </c>
      <c r="D60" s="1">
        <v>4120.66</v>
      </c>
      <c r="E60" s="1">
        <v>4120.66</v>
      </c>
      <c r="F60" s="1">
        <v>4120.66</v>
      </c>
      <c r="G60" s="44">
        <v>4120.66</v>
      </c>
      <c r="H60" s="44">
        <v>4120.66</v>
      </c>
      <c r="I60" s="1">
        <v>4120.66</v>
      </c>
      <c r="J60" s="1">
        <v>4120.66</v>
      </c>
      <c r="K60" s="1">
        <v>4120.66</v>
      </c>
      <c r="L60" s="1">
        <v>4120.66</v>
      </c>
      <c r="M60" s="1">
        <v>4120.66</v>
      </c>
    </row>
    <row r="61" spans="1:23" x14ac:dyDescent="0.25">
      <c r="A61" s="10" t="s">
        <v>25</v>
      </c>
      <c r="B61" s="1">
        <v>97850.96</v>
      </c>
      <c r="C61" s="1">
        <v>97850.96</v>
      </c>
      <c r="D61" s="1">
        <v>97850.96</v>
      </c>
      <c r="E61" s="1">
        <v>97850.96</v>
      </c>
      <c r="F61" s="1">
        <v>97850.96</v>
      </c>
      <c r="G61" s="45">
        <v>97850.96</v>
      </c>
      <c r="H61" s="45">
        <v>97850.96</v>
      </c>
      <c r="I61" s="1">
        <v>97850.96</v>
      </c>
      <c r="J61" s="1">
        <v>97850.96</v>
      </c>
      <c r="K61" s="1">
        <v>97850.96</v>
      </c>
      <c r="L61" s="1">
        <v>97850.96</v>
      </c>
      <c r="M61" s="1">
        <v>97850.96</v>
      </c>
    </row>
    <row r="62" spans="1:23" x14ac:dyDescent="0.25">
      <c r="A62" s="10" t="s">
        <v>17</v>
      </c>
      <c r="B62" s="1">
        <v>45194.81</v>
      </c>
      <c r="C62" s="1">
        <v>45194.81</v>
      </c>
      <c r="D62" s="1">
        <v>45194.81</v>
      </c>
      <c r="E62" s="1">
        <v>45194.81</v>
      </c>
      <c r="F62" s="1">
        <v>45194.81</v>
      </c>
      <c r="G62" s="45">
        <v>45194.81</v>
      </c>
      <c r="H62" s="45">
        <v>45194.81</v>
      </c>
      <c r="I62" s="1">
        <v>45194.81</v>
      </c>
      <c r="J62" s="1">
        <v>45194.81</v>
      </c>
      <c r="K62" s="1">
        <v>45194.81</v>
      </c>
      <c r="L62" s="1">
        <v>45194.81</v>
      </c>
      <c r="M62" s="1">
        <v>45194.81</v>
      </c>
    </row>
    <row r="63" spans="1:23" ht="15.75" thickBot="1" x14ac:dyDescent="0.3">
      <c r="A63" s="17" t="s">
        <v>18</v>
      </c>
      <c r="B63" s="1">
        <f t="shared" ref="B63:M63" si="19">B62-B58</f>
        <v>24045.64</v>
      </c>
      <c r="C63" s="18">
        <f t="shared" si="19"/>
        <v>24045.64</v>
      </c>
      <c r="D63" s="18">
        <f t="shared" si="19"/>
        <v>24045.64</v>
      </c>
      <c r="E63" s="18">
        <f t="shared" si="19"/>
        <v>24045.64</v>
      </c>
      <c r="F63" s="18">
        <f t="shared" si="19"/>
        <v>24045.64</v>
      </c>
      <c r="G63" s="46">
        <f t="shared" si="19"/>
        <v>24045.64</v>
      </c>
      <c r="H63" s="46">
        <f t="shared" si="19"/>
        <v>24045.64</v>
      </c>
      <c r="I63" s="18">
        <f t="shared" si="19"/>
        <v>24045.64</v>
      </c>
      <c r="J63" s="18">
        <f t="shared" si="19"/>
        <v>24045.64</v>
      </c>
      <c r="K63" s="18">
        <f t="shared" si="19"/>
        <v>24045.64</v>
      </c>
      <c r="L63" s="18">
        <f t="shared" si="19"/>
        <v>24045.64</v>
      </c>
      <c r="M63" s="18">
        <f t="shared" si="19"/>
        <v>24045.64</v>
      </c>
      <c r="N63" s="54">
        <f>SUM(B63:M63)</f>
        <v>288547.68000000005</v>
      </c>
    </row>
  </sheetData>
  <sheetProtection algorithmName="SHA-512" hashValue="J+Ck2e4kZgKHhlXnTqkHMBlQKB9CgXhrTSmdZFobYxY8ryMIAIJDeHJi+bocD//xxyW0fnCUqQHcMK0ZaHNx9w==" saltValue="dz3NB1xIlWF6q4+YUHgmNA==" spinCount="100000" sheet="1" objects="1" scenarios="1"/>
  <mergeCells count="12">
    <mergeCell ref="R27:T27"/>
    <mergeCell ref="U27:W27"/>
    <mergeCell ref="B56:M56"/>
    <mergeCell ref="A1:A4"/>
    <mergeCell ref="B3:M4"/>
    <mergeCell ref="P6:Q6"/>
    <mergeCell ref="B40:M40"/>
    <mergeCell ref="B48:M48"/>
    <mergeCell ref="B5:M5"/>
    <mergeCell ref="B23:M23"/>
    <mergeCell ref="B14:M14"/>
    <mergeCell ref="B32:M32"/>
  </mergeCells>
  <phoneticPr fontId="5" type="noConversion"/>
  <pageMargins left="0.7" right="0.7" top="0.75" bottom="0.75" header="0.3" footer="0.3"/>
  <pageSetup scale="48"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10cf187-1ea6-43a0-adcf-3689c31972e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02325EA30D9AA46B6FDAC4DB249F449" ma:contentTypeVersion="9" ma:contentTypeDescription="Create a new document." ma:contentTypeScope="" ma:versionID="b9347455e7a716f9f897cb270d70604e">
  <xsd:schema xmlns:xsd="http://www.w3.org/2001/XMLSchema" xmlns:xs="http://www.w3.org/2001/XMLSchema" xmlns:p="http://schemas.microsoft.com/office/2006/metadata/properties" xmlns:ns2="510cf187-1ea6-43a0-adcf-3689c31972ef" targetNamespace="http://schemas.microsoft.com/office/2006/metadata/properties" ma:root="true" ma:fieldsID="47a705c873c5eacf3d47529cacf06c8e" ns2:_="">
    <xsd:import namespace="510cf187-1ea6-43a0-adcf-3689c31972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0cf187-1ea6-43a0-adcf-3689c31972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37c6935-b4b1-40d1-bb60-722cbc36a19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902120-71F5-4555-A689-73C3CECCE0E2}">
  <ds:schemaRefs>
    <ds:schemaRef ds:uri="http://purl.org/dc/terms/"/>
    <ds:schemaRef ds:uri="http://purl.org/dc/elements/1.1/"/>
    <ds:schemaRef ds:uri="http://schemas.microsoft.com/office/2006/documentManagement/types"/>
    <ds:schemaRef ds:uri="http://purl.org/dc/dcmitype/"/>
    <ds:schemaRef ds:uri="510cf187-1ea6-43a0-adcf-3689c31972ef"/>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B11634EB-83E3-4AE8-98EE-C026912507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0cf187-1ea6-43a0-adcf-3689c31972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72C0224-811C-4A0C-AAE8-935A323520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Tim Nichols</dc:creator>
  <cp:keywords/>
  <dc:description/>
  <cp:lastModifiedBy>Tim Nichols</cp:lastModifiedBy>
  <cp:revision/>
  <cp:lastPrinted>2025-07-21T23:01:43Z</cp:lastPrinted>
  <dcterms:created xsi:type="dcterms:W3CDTF">2024-11-18T21:15:44Z</dcterms:created>
  <dcterms:modified xsi:type="dcterms:W3CDTF">2026-06-09T15:37:26Z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ProgID">
    <vt:lpwstr/>
  </property>
  <property fmtid="{D5CDD505-2E9C-101B-9397-08002B2CF9AE}" pid="3" name="ContentTypeId">
    <vt:lpwstr>0x010100D02325EA30D9AA46B6FDAC4DB249F449</vt:lpwstr>
  </property>
  <property fmtid="{D5CDD505-2E9C-101B-9397-08002B2CF9AE}" pid="4" name="ComplianceAssetId">
    <vt:lpwstr/>
  </property>
  <property fmtid="{D5CDD505-2E9C-101B-9397-08002B2CF9AE}" pid="5" name="TemplateUrl">
    <vt:lpwstr/>
  </property>
  <property fmtid="{D5CDD505-2E9C-101B-9397-08002B2CF9AE}" pid="6" name="_ExtendedDescription">
    <vt:lpwstr/>
  </property>
  <property fmtid="{D5CDD505-2E9C-101B-9397-08002B2CF9AE}" pid="7" name="TriggerFlowInfo">
    <vt:lpwstr/>
  </property>
  <property fmtid="{D5CDD505-2E9C-101B-9397-08002B2CF9AE}" pid="8" name="xd_Signature">
    <vt:bool>false</vt:bool>
  </property>
  <property fmtid="{D5CDD505-2E9C-101B-9397-08002B2CF9AE}" pid="9" name="GUID">
    <vt:lpwstr>f769a8e1-e6a2-4f07-b2bc-4d1113e351e2</vt:lpwstr>
  </property>
  <property fmtid="{D5CDD505-2E9C-101B-9397-08002B2CF9AE}" pid="10" name="SharedWithUsers">
    <vt:lpwstr/>
  </property>
  <property fmtid="{D5CDD505-2E9C-101B-9397-08002B2CF9AE}" pid="11" name="MediaServiceImageTags">
    <vt:lpwstr/>
  </property>
</Properties>
</file>